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QUIPO DELL\Downloads\"/>
    </mc:Choice>
  </mc:AlternateContent>
  <bookViews>
    <workbookView xWindow="0" yWindow="0" windowWidth="15345" windowHeight="4575" firstSheet="1" activeTab="1"/>
  </bookViews>
  <sheets>
    <sheet name="LIQ PROVEE " sheetId="22" state="hidden" r:id="rId1"/>
    <sheet name="CONSOLIDADO MES " sheetId="15" r:id="rId2"/>
    <sheet name="U. DISTRITAL " sheetId="18" r:id="rId3"/>
    <sheet name="Hoja5" sheetId="17" state="hidden" r:id="rId4"/>
  </sheets>
  <externalReferences>
    <externalReference r:id="rId5"/>
    <externalReference r:id="rId6"/>
  </externalReferences>
  <definedNames>
    <definedName name="_xlnm._FilterDatabase" localSheetId="2" hidden="1">'U. DISTRITAL '!$A$6:$W$91</definedName>
    <definedName name="Aguas_residuales" localSheetId="1">#REF!</definedName>
    <definedName name="Aguas_residuales" localSheetId="0">#REF!</definedName>
    <definedName name="Aguas_residuales" localSheetId="2">#REF!</definedName>
    <definedName name="Aguas_residuales">#REF!</definedName>
    <definedName name="_xlnm.Print_Area" localSheetId="1">'CONSOLIDADO MES '!$A$1:$J$28</definedName>
    <definedName name="catego">#REF!</definedName>
    <definedName name="Categoria">#REF!</definedName>
    <definedName name="check">[1]Listas!$D$2</definedName>
    <definedName name="Componentes" localSheetId="1">#REF!</definedName>
    <definedName name="Componentes" localSheetId="0">#REF!</definedName>
    <definedName name="Componentes" localSheetId="2">#REF!</definedName>
    <definedName name="Componentes">#REF!</definedName>
    <definedName name="Confirmacion">[1]Listas!$E$2:$E$3</definedName>
    <definedName name="D" localSheetId="1">#REF!</definedName>
    <definedName name="D" localSheetId="0">#REF!</definedName>
    <definedName name="D" localSheetId="2">#REF!</definedName>
    <definedName name="D">#REF!</definedName>
    <definedName name="EDS" localSheetId="1">#REF!</definedName>
    <definedName name="EDS" localSheetId="0">#REF!</definedName>
    <definedName name="EDS" localSheetId="2">#REF!</definedName>
    <definedName name="EDS">#REF!</definedName>
    <definedName name="Emisiones" localSheetId="1">#REF!</definedName>
    <definedName name="Emisiones" localSheetId="0">#REF!</definedName>
    <definedName name="Emisiones" localSheetId="2">#REF!</definedName>
    <definedName name="Emisiones">#REF!</definedName>
    <definedName name="Forestal" localSheetId="1">#REF!</definedName>
    <definedName name="Forestal" localSheetId="0">#REF!</definedName>
    <definedName name="Forestal" localSheetId="2">#REF!</definedName>
    <definedName name="Forestal">#REF!</definedName>
    <definedName name="Generales" localSheetId="1">#REF!</definedName>
    <definedName name="Generales" localSheetId="0">#REF!</definedName>
    <definedName name="Generales" localSheetId="2">#REF!</definedName>
    <definedName name="Generales">#REF!</definedName>
    <definedName name="Hora">[1]Listas!$F$2:$F$20</definedName>
    <definedName name="meridiano">[1]Listas!$G$2:$G$3</definedName>
    <definedName name="PersonalMT">[1]Listas!$I$2:$I$12</definedName>
    <definedName name="PersonalTC">[1]Listas!$H$2:$H$12</definedName>
    <definedName name="PersonalTurno">[1]Listas!$J$2:$J$4</definedName>
    <definedName name="PGA" localSheetId="1">#REF!</definedName>
    <definedName name="PGA" localSheetId="0">#REF!</definedName>
    <definedName name="PGA" localSheetId="2">#REF!</definedName>
    <definedName name="PGA">#REF!</definedName>
    <definedName name="porc" localSheetId="1">'[2]ACTA DE FACTURACION 01'!#REF!</definedName>
    <definedName name="porc" localSheetId="0">'[2]ACTA DE FACTURACION 01'!#REF!</definedName>
    <definedName name="porc" localSheetId="2">'[2]ACTA DE FACTURACION 01'!#REF!</definedName>
    <definedName name="porc">'[2]ACTA DE FACTURACION 01'!#REF!</definedName>
    <definedName name="RegionCobertura">[1]Listas!$A$2:$A$19</definedName>
    <definedName name="Residuos" localSheetId="1">#REF!</definedName>
    <definedName name="Residuos" localSheetId="0">#REF!</definedName>
    <definedName name="Residuos" localSheetId="2">#REF!</definedName>
    <definedName name="Residuos">#REF!</definedName>
    <definedName name="t" localSheetId="1">#REF!</definedName>
    <definedName name="t" localSheetId="0">#REF!</definedName>
    <definedName name="t" localSheetId="2">#REF!</definedName>
    <definedName name="t">#REF!</definedName>
    <definedName name="TipoInstalacion">[1]Listas!$B$2:$B$7</definedName>
    <definedName name="TipoServicioSede">[1]Listas!$C$2:$C$5</definedName>
  </definedNames>
  <calcPr calcId="162913"/>
  <pivotCaches>
    <pivotCache cacheId="54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0" i="22" l="1"/>
  <c r="R11" i="22"/>
  <c r="R12" i="22"/>
  <c r="R9" i="22"/>
  <c r="J12" i="22"/>
  <c r="J9" i="22"/>
  <c r="J10" i="22"/>
  <c r="I9" i="22"/>
  <c r="I18" i="15" l="1"/>
  <c r="I17" i="15"/>
  <c r="I16" i="15"/>
  <c r="I15" i="15"/>
  <c r="H15" i="15"/>
  <c r="O89" i="18"/>
  <c r="O85" i="18"/>
  <c r="O81" i="18"/>
  <c r="O77" i="18"/>
  <c r="G18" i="15"/>
  <c r="G17" i="15"/>
  <c r="G16" i="15"/>
  <c r="G15" i="15"/>
  <c r="O91" i="18" l="1"/>
  <c r="O90" i="18"/>
  <c r="O88" i="18"/>
  <c r="O87" i="18"/>
  <c r="O86" i="18"/>
  <c r="O84" i="18"/>
  <c r="O83" i="18"/>
  <c r="O82" i="18"/>
  <c r="O80" i="18"/>
  <c r="O79" i="18"/>
  <c r="O78" i="18"/>
  <c r="O76" i="18"/>
  <c r="O75" i="18"/>
  <c r="O74" i="18"/>
  <c r="O73" i="18"/>
  <c r="O72" i="18"/>
  <c r="O71" i="18"/>
  <c r="O70" i="18"/>
  <c r="O69" i="18"/>
  <c r="O68" i="18"/>
  <c r="O67" i="18"/>
  <c r="O66" i="18"/>
  <c r="O65" i="18"/>
  <c r="O64" i="18"/>
  <c r="O63" i="18"/>
  <c r="O62" i="18"/>
  <c r="O61" i="18"/>
  <c r="O60" i="18"/>
  <c r="O59" i="18"/>
  <c r="O58" i="18"/>
  <c r="O57" i="18"/>
  <c r="O56" i="18"/>
  <c r="O55" i="18"/>
  <c r="O54" i="18"/>
  <c r="O53" i="18"/>
  <c r="O52" i="18"/>
  <c r="O51" i="18"/>
  <c r="O50" i="18"/>
  <c r="O49" i="18"/>
  <c r="O48" i="18"/>
  <c r="O47" i="18"/>
  <c r="O46" i="18"/>
  <c r="O45" i="18"/>
  <c r="O44" i="18"/>
  <c r="O43" i="18"/>
  <c r="O42" i="18"/>
  <c r="O41" i="18"/>
  <c r="O40" i="18"/>
  <c r="O39" i="18"/>
  <c r="O38" i="18"/>
  <c r="O37" i="18"/>
  <c r="O36" i="18"/>
  <c r="O35" i="18"/>
  <c r="O34" i="18"/>
  <c r="O33" i="18"/>
  <c r="O32" i="18"/>
  <c r="O31" i="18"/>
  <c r="O30" i="18"/>
  <c r="O29" i="18"/>
  <c r="O28" i="18"/>
  <c r="O27" i="18"/>
  <c r="O26" i="18"/>
  <c r="O25" i="18"/>
  <c r="O24" i="18"/>
  <c r="O23" i="18"/>
  <c r="O22" i="18"/>
  <c r="O21" i="18"/>
  <c r="O20" i="18"/>
  <c r="O19" i="18"/>
  <c r="O18" i="18"/>
  <c r="O17" i="18"/>
  <c r="O16" i="18"/>
  <c r="O15" i="18"/>
  <c r="O14" i="18"/>
  <c r="O13" i="18"/>
  <c r="O12" i="18"/>
  <c r="O11" i="18"/>
  <c r="O10" i="18"/>
  <c r="O9" i="18"/>
  <c r="O8" i="18"/>
  <c r="K10" i="22" l="1"/>
  <c r="K12" i="22"/>
  <c r="M12" i="22" s="1"/>
  <c r="H13" i="22"/>
  <c r="I11" i="22"/>
  <c r="J11" i="22" s="1"/>
  <c r="P12" i="22" l="1"/>
  <c r="Q12" i="22" s="1"/>
  <c r="K9" i="22"/>
  <c r="K11" i="22"/>
  <c r="M11" i="22" s="1"/>
  <c r="P10" i="22"/>
  <c r="M10" i="22"/>
  <c r="K13" i="22" l="1"/>
  <c r="P9" i="22"/>
  <c r="M9" i="22"/>
  <c r="M13" i="22" s="1"/>
  <c r="P11" i="22"/>
  <c r="P13" i="22" s="1"/>
  <c r="Q10" i="22"/>
  <c r="Q11" i="22" l="1"/>
  <c r="Q9" i="22"/>
  <c r="R13" i="22"/>
  <c r="Q13" i="22" l="1"/>
  <c r="R7" i="18"/>
  <c r="Q7" i="18"/>
  <c r="G19" i="15"/>
  <c r="Q14" i="18" l="1"/>
  <c r="Q19" i="18"/>
  <c r="Q24" i="18"/>
  <c r="Q30" i="18"/>
  <c r="Q35" i="18"/>
  <c r="Q40" i="18"/>
  <c r="Q46" i="18"/>
  <c r="Q51" i="18"/>
  <c r="Q56" i="18"/>
  <c r="Q62" i="18"/>
  <c r="Q67" i="18"/>
  <c r="Q72" i="18"/>
  <c r="V72" i="18" s="1"/>
  <c r="Q78" i="18"/>
  <c r="Q83" i="18"/>
  <c r="V83" i="18" s="1"/>
  <c r="Q88" i="18"/>
  <c r="V88" i="18" s="1"/>
  <c r="Q11" i="18"/>
  <c r="V11" i="18" s="1"/>
  <c r="Q22" i="18"/>
  <c r="Q27" i="18"/>
  <c r="Q32" i="18"/>
  <c r="Q38" i="18"/>
  <c r="Q48" i="18"/>
  <c r="Q59" i="18"/>
  <c r="Q75" i="18"/>
  <c r="Q86" i="18"/>
  <c r="Q12" i="18"/>
  <c r="Q23" i="18"/>
  <c r="Q28" i="18"/>
  <c r="Q39" i="18"/>
  <c r="Q50" i="18"/>
  <c r="Q66" i="18"/>
  <c r="Q76" i="18"/>
  <c r="V76" i="18" s="1"/>
  <c r="Q87" i="18"/>
  <c r="V87" i="18" s="1"/>
  <c r="Q10" i="18"/>
  <c r="Q15" i="18"/>
  <c r="V15" i="18" s="1"/>
  <c r="Q20" i="18"/>
  <c r="V20" i="18" s="1"/>
  <c r="Q26" i="18"/>
  <c r="Q31" i="18"/>
  <c r="Q36" i="18"/>
  <c r="Q42" i="18"/>
  <c r="Q47" i="18"/>
  <c r="Q52" i="18"/>
  <c r="Q58" i="18"/>
  <c r="Q63" i="18"/>
  <c r="Q68" i="18"/>
  <c r="Q74" i="18"/>
  <c r="Q79" i="18"/>
  <c r="V79" i="18" s="1"/>
  <c r="Q84" i="18"/>
  <c r="V84" i="18" s="1"/>
  <c r="Q90" i="18"/>
  <c r="V90" i="18" s="1"/>
  <c r="Q16" i="18"/>
  <c r="V16" i="18" s="1"/>
  <c r="Q43" i="18"/>
  <c r="Q54" i="18"/>
  <c r="Q64" i="18"/>
  <c r="Q70" i="18"/>
  <c r="Q80" i="18"/>
  <c r="V80" i="18" s="1"/>
  <c r="Q91" i="18"/>
  <c r="V91" i="18" s="1"/>
  <c r="Q8" i="18"/>
  <c r="V8" i="18" s="1"/>
  <c r="Q18" i="18"/>
  <c r="Q34" i="18"/>
  <c r="Q44" i="18"/>
  <c r="Q55" i="18"/>
  <c r="Q60" i="18"/>
  <c r="Q71" i="18"/>
  <c r="Q82" i="18"/>
  <c r="V82" i="18" s="1"/>
  <c r="R89" i="18"/>
  <c r="V89" i="18" s="1"/>
  <c r="R73" i="18"/>
  <c r="V73" i="18" s="1"/>
  <c r="R57" i="18"/>
  <c r="R41" i="18"/>
  <c r="R25" i="18"/>
  <c r="R9" i="18"/>
  <c r="V9" i="18" s="1"/>
  <c r="R69" i="18"/>
  <c r="R53" i="18"/>
  <c r="R37" i="18"/>
  <c r="R21" i="18"/>
  <c r="R85" i="18"/>
  <c r="V85" i="18" s="1"/>
  <c r="R81" i="18"/>
  <c r="V81" i="18" s="1"/>
  <c r="R65" i="18"/>
  <c r="R49" i="18"/>
  <c r="R33" i="18"/>
  <c r="R17" i="18"/>
  <c r="R77" i="18"/>
  <c r="V77" i="18" s="1"/>
  <c r="R61" i="18"/>
  <c r="R45" i="18"/>
  <c r="R29" i="18"/>
  <c r="R13" i="18"/>
  <c r="V13" i="18" s="1"/>
  <c r="V78" i="18"/>
  <c r="V74" i="18"/>
  <c r="V86" i="18"/>
  <c r="V10" i="18"/>
  <c r="V12" i="18"/>
  <c r="V14" i="18"/>
  <c r="I19" i="15"/>
  <c r="F19" i="15"/>
  <c r="V75" i="18" l="1"/>
  <c r="V21" i="18"/>
  <c r="V19" i="18"/>
  <c r="V17" i="18"/>
  <c r="V18" i="18"/>
  <c r="H19" i="15"/>
  <c r="V23" i="18" l="1"/>
  <c r="V22" i="18"/>
  <c r="V24" i="18" l="1"/>
  <c r="V25" i="18" l="1"/>
  <c r="V26" i="18" l="1"/>
  <c r="V27" i="18" l="1"/>
  <c r="V28" i="18" l="1"/>
  <c r="V29" i="18" l="1"/>
  <c r="V30" i="18" l="1"/>
  <c r="V31" i="18" l="1"/>
  <c r="V32" i="18" l="1"/>
  <c r="V33" i="18" l="1"/>
  <c r="V34" i="18" l="1"/>
  <c r="V35" i="18" l="1"/>
  <c r="V36" i="18" l="1"/>
  <c r="V37" i="18" l="1"/>
  <c r="V38" i="18" l="1"/>
  <c r="V39" i="18" l="1"/>
  <c r="V40" i="18" l="1"/>
  <c r="V41" i="18" l="1"/>
  <c r="V42" i="18" l="1"/>
  <c r="V43" i="18" l="1"/>
  <c r="V44" i="18" l="1"/>
  <c r="V45" i="18" l="1"/>
  <c r="V46" i="18" l="1"/>
  <c r="V47" i="18" l="1"/>
  <c r="V48" i="18" l="1"/>
  <c r="V49" i="18" l="1"/>
  <c r="V50" i="18" l="1"/>
  <c r="V51" i="18" l="1"/>
  <c r="V52" i="18" l="1"/>
  <c r="V53" i="18" l="1"/>
  <c r="V54" i="18" l="1"/>
  <c r="V55" i="18" l="1"/>
  <c r="V56" i="18" l="1"/>
  <c r="V57" i="18" l="1"/>
  <c r="V58" i="18" l="1"/>
  <c r="V59" i="18" l="1"/>
  <c r="V60" i="18" l="1"/>
  <c r="V61" i="18" l="1"/>
  <c r="V62" i="18" l="1"/>
  <c r="V63" i="18" l="1"/>
  <c r="V64" i="18" l="1"/>
  <c r="V65" i="18" l="1"/>
  <c r="V66" i="18" l="1"/>
  <c r="V67" i="18" l="1"/>
  <c r="V68" i="18" l="1"/>
  <c r="V69" i="18" l="1"/>
  <c r="V70" i="18" l="1"/>
  <c r="V71" i="18" l="1"/>
</calcChain>
</file>

<file path=xl/sharedStrings.xml><?xml version="1.0" encoding="utf-8"?>
<sst xmlns="http://schemas.openxmlformats.org/spreadsheetml/2006/main" count="713" uniqueCount="115">
  <si>
    <t>BOGOTA</t>
  </si>
  <si>
    <t xml:space="preserve">NOMBRE DE LA ENTIDAD </t>
  </si>
  <si>
    <t xml:space="preserve">ITEM </t>
  </si>
  <si>
    <t xml:space="preserve">FECHA DEL SERVICIO </t>
  </si>
  <si>
    <t>NOMBRE DEL CONDUCTOR</t>
  </si>
  <si>
    <t xml:space="preserve">ORIGEN </t>
  </si>
  <si>
    <t xml:space="preserve">DESTINO </t>
  </si>
  <si>
    <t>HORA INICIO</t>
  </si>
  <si>
    <t>FOR-OPEM-26</t>
  </si>
  <si>
    <t xml:space="preserve">PROCESO OPERACIONES Y MANTENIMIENTO </t>
  </si>
  <si>
    <t xml:space="preserve">FOR-OPEM- </t>
  </si>
  <si>
    <t xml:space="preserve">INFORME SEMANAL ÁREA DE OPERACIONES </t>
  </si>
  <si>
    <t xml:space="preserve">VERSIÓN 0 </t>
  </si>
  <si>
    <t xml:space="preserve">PÁGINA 1 DE 1 </t>
  </si>
  <si>
    <t>NUMERO DE CONTRATO U ORDEN</t>
  </si>
  <si>
    <t xml:space="preserve">PLACA FIJA </t>
  </si>
  <si>
    <t>TIPOLOGIA</t>
  </si>
  <si>
    <t>CONTACTO</t>
  </si>
  <si>
    <t>CIUDAD PROYECTO</t>
  </si>
  <si>
    <t>DEPENDENCIA</t>
  </si>
  <si>
    <t xml:space="preserve">TIPO DE SERVICIO RURAL 
( COLOCAR R) </t>
  </si>
  <si>
    <t xml:space="preserve">TOTAL HORAS </t>
  </si>
  <si>
    <t>U</t>
  </si>
  <si>
    <t>Etiquetas de fila</t>
  </si>
  <si>
    <t>(en blanco)</t>
  </si>
  <si>
    <t>Total general</t>
  </si>
  <si>
    <t xml:space="preserve">Suma de TOTAL HORAS </t>
  </si>
  <si>
    <t xml:space="preserve">Cuenta de PLACA FIJA </t>
  </si>
  <si>
    <t>PROCESO DE GESTIÓN OPERACIONES Y MANTENIMIENTO</t>
  </si>
  <si>
    <t>VERSIÓN 00</t>
  </si>
  <si>
    <t>Página 1 de 2</t>
  </si>
  <si>
    <t>CUADRO DE UTILIZACIÓN VEHICULAR</t>
  </si>
  <si>
    <t>NIT UNION TEMPORAL ALIANZA TRANSNACIONAL</t>
  </si>
  <si>
    <t>DIAS HABILES LABORADOS</t>
  </si>
  <si>
    <t xml:space="preserve">TOTAL A PAGAR PROVEEDORES </t>
  </si>
  <si>
    <t>GRAN TOTAL</t>
  </si>
  <si>
    <t xml:space="preserve">SERVICIOS ORDEN DE COMPRA </t>
  </si>
  <si>
    <t>HORAS LABORADAS</t>
  </si>
  <si>
    <t xml:space="preserve">UNIVERSIDAD DISTRITAL </t>
  </si>
  <si>
    <t xml:space="preserve">VALOR DIA RURAL </t>
  </si>
  <si>
    <t xml:space="preserve">VALOR DIA DOMINGOS Y FESTIVOS </t>
  </si>
  <si>
    <t>UTILIDAD ANTES DE IMPUESTOS</t>
  </si>
  <si>
    <t>LSZ498</t>
  </si>
  <si>
    <t>WILSON ROJAS</t>
  </si>
  <si>
    <t>LSY256</t>
  </si>
  <si>
    <t>VARIAS SEDES</t>
  </si>
  <si>
    <t>LSY439</t>
  </si>
  <si>
    <t>JESUS ANTONIO ACOSTA</t>
  </si>
  <si>
    <t>VIVERO</t>
  </si>
  <si>
    <t>CALERA</t>
  </si>
  <si>
    <t>R</t>
  </si>
  <si>
    <t>HIBRIDO</t>
  </si>
  <si>
    <t>TOTAL HORAS EXTRAS</t>
  </si>
  <si>
    <t>DOMINICAL O FESTIVO</t>
  </si>
  <si>
    <t>VALOR DIA DE SERVICIO URBANO</t>
  </si>
  <si>
    <t>TOTAL SERVICIO</t>
  </si>
  <si>
    <t>TOTAL VALOR DOMINGOS Y FESTIVOS</t>
  </si>
  <si>
    <t>TOTAL VALOR HORAS ADICIONALES</t>
  </si>
  <si>
    <t>Suma de TOTAL SERVICIO</t>
  </si>
  <si>
    <t>FACTURACION UNIVERSIDAD DISTRITAL FRANCISCO JOSE DE CALDAS</t>
  </si>
  <si>
    <t xml:space="preserve">LSY439 </t>
  </si>
  <si>
    <t>TIPO SERVICIO</t>
  </si>
  <si>
    <t>URBANO</t>
  </si>
  <si>
    <t>RURAL</t>
  </si>
  <si>
    <t>PROPIETARIO</t>
  </si>
  <si>
    <t>BAHIA CLASS</t>
  </si>
  <si>
    <t>TRANSSABANA</t>
  </si>
  <si>
    <t xml:space="preserve">TOTAL A FACTURAR </t>
  </si>
  <si>
    <t>PLACA RELEVO</t>
  </si>
  <si>
    <t>ING. OLGA LUCIA ALVARADO  C</t>
  </si>
  <si>
    <t>ING. LAURA XIMENA AGUIRRE</t>
  </si>
  <si>
    <t xml:space="preserve">NOMBRE DEL REPRESENTA LEGAL </t>
  </si>
  <si>
    <t xml:space="preserve">DIRECTOR OPERACIONES </t>
  </si>
  <si>
    <t xml:space="preserve">UT ALIANZA TRANSNACIONAL </t>
  </si>
  <si>
    <t xml:space="preserve">UT. ALIANZA TRANSNACIONAL </t>
  </si>
  <si>
    <t>NOMBRE COORDINADOR: LAURA AGUIRRE</t>
  </si>
  <si>
    <t>KYP175</t>
  </si>
  <si>
    <t>ANCIZAR LOPEZ</t>
  </si>
  <si>
    <t>ESPERANZA DANDERINO</t>
  </si>
  <si>
    <t xml:space="preserve">LIQUIDADOR CUENTAS DE COBRO </t>
  </si>
  <si>
    <t>ITEM</t>
  </si>
  <si>
    <t>PLACA DEL VEHICULO</t>
  </si>
  <si>
    <t>NOMBRE PROVEEDOR</t>
  </si>
  <si>
    <t>CEDULA DE CIUDADANIA/
RUT</t>
  </si>
  <si>
    <t>POR CONCEPTO DE</t>
  </si>
  <si>
    <t>PERIODO DE SERVICIO</t>
  </si>
  <si>
    <t xml:space="preserve">TIPO DE VEHICULO </t>
  </si>
  <si>
    <t>N° DE DIAS TRABAJADOS</t>
  </si>
  <si>
    <t>VALOR MES</t>
  </si>
  <si>
    <t xml:space="preserve">VALOR DIA </t>
  </si>
  <si>
    <t xml:space="preserve">TOTAL CUENTA </t>
  </si>
  <si>
    <t>RETEFUENTE 3,5%</t>
  </si>
  <si>
    <t>RETEICA</t>
  </si>
  <si>
    <t>TOTAL DE DESCUENTOS</t>
  </si>
  <si>
    <t xml:space="preserve">TOTAL A PAGAR </t>
  </si>
  <si>
    <t>SERVICIO DE TRANSPORTE ESPECIAL</t>
  </si>
  <si>
    <t xml:space="preserve">HIBRIDO </t>
  </si>
  <si>
    <t xml:space="preserve">TRANSSABANA </t>
  </si>
  <si>
    <t>ABRIL</t>
  </si>
  <si>
    <t>FLOR ESPERANZA DANDERINO</t>
  </si>
  <si>
    <t>ORLANDO NIÑO</t>
  </si>
  <si>
    <t>UNIVERSIDAD DISTRITAL</t>
  </si>
  <si>
    <t>CRA 27 nº45 a 16</t>
  </si>
  <si>
    <t>KRA 53 A 123-34</t>
  </si>
  <si>
    <t>CALLE 13 CRA 32</t>
  </si>
  <si>
    <t>KYP179</t>
  </si>
  <si>
    <t>CRA 4 16 75</t>
  </si>
  <si>
    <t>CLL 74</t>
  </si>
  <si>
    <t>CLL 125 46</t>
  </si>
  <si>
    <t>KRA 95 CLL 52</t>
  </si>
  <si>
    <t>KRA 95 CLL 62</t>
  </si>
  <si>
    <t>KRA 69 CLL 49</t>
  </si>
  <si>
    <t>CLUB</t>
  </si>
  <si>
    <t>AV 68 CLL 52</t>
  </si>
  <si>
    <t>SERVICIO MES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</si>
</sst>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8" formatCode="&quot;$&quot;\ #,##0.00;[Red]\-&quot;$&quot;\ #,##0.00"/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F800]dddd\,\ mmmm\ dd\,\ yyyy"/>
    <numFmt numFmtId="165" formatCode="_-* #,##0_-;\-* #,##0_-;_-* &quot;-&quot;??_-;_-@_-"/>
    <numFmt numFmtId="166" formatCode="[$-F400]h:mm:ss\ AM/PM"/>
    <numFmt numFmtId="167" formatCode="&quot; $&quot;* #,##0&quot; &quot;;&quot;-$&quot;* #,##0&quot; &quot;;&quot; $&quot;* &quot;- &quot;;&quot; &quot;@&quot; &quot;"/>
    <numFmt numFmtId="168" formatCode="_-&quot;$&quot;\ * #,##0_-;\-&quot;$&quot;\ * #,##0_-;_-&quot;$&quot;\ * &quot;-&quot;??_-;_-@_-"/>
    <numFmt numFmtId="169" formatCode="&quot; $ &quot;* #,##0&quot; &quot;;&quot; $ &quot;* &quot;(&quot;#,##0&quot;)&quot;;&quot; $ &quot;* &quot;-&quot;#&quot; &quot;;&quot; &quot;@&quot; &quot;"/>
    <numFmt numFmtId="170" formatCode="&quot; &quot;[$$-240A]&quot; &quot;* #,##0.00&quot; &quot;;&quot;-&quot;[$$-240A]&quot; &quot;* #,##0.00&quot; &quot;;&quot; &quot;[$$-240A]&quot; &quot;* &quot;-&quot;#&quot; &quot;;&quot; &quot;@&quot; &quot;"/>
    <numFmt numFmtId="171" formatCode="&quot; $ &quot;#,##0&quot; &quot;;&quot; $ (&quot;#,##0&quot;)&quot;;&quot; $ -&quot;00&quot; &quot;;&quot; &quot;@&quot; &quot;"/>
    <numFmt numFmtId="172" formatCode="0.00000"/>
    <numFmt numFmtId="173" formatCode="&quot; $ &quot;#,##0&quot; &quot;;&quot;-$ &quot;#,##0&quot; &quot;;&quot; $ -&quot;00&quot; &quot;;&quot; &quot;@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b/>
      <sz val="10"/>
      <color theme="1"/>
      <name val="Arial"/>
      <family val="2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0"/>
      <name val="Calibri"/>
      <family val="2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sz val="12"/>
      <color theme="1"/>
      <name val="Calibri"/>
      <family val="2"/>
    </font>
    <font>
      <b/>
      <sz val="10"/>
      <color rgb="FF000000"/>
      <name val="Calibri"/>
      <family val="2"/>
    </font>
    <font>
      <b/>
      <sz val="9"/>
      <color rgb="FF000000"/>
      <name val="Calibri"/>
      <family val="2"/>
    </font>
    <font>
      <sz val="12"/>
      <color rgb="FF000000"/>
      <name val="Calibri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  <bgColor rgb="FFA5A5A5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4" fillId="0" borderId="0" applyNumberFormat="0" applyBorder="0" applyProtection="0"/>
    <xf numFmtId="167" fontId="5" fillId="0" borderId="0" applyFont="0" applyFill="0" applyBorder="0" applyAlignment="0" applyProtection="0"/>
    <xf numFmtId="0" fontId="6" fillId="0" borderId="0" applyNumberFormat="0" applyBorder="0" applyProtection="0"/>
    <xf numFmtId="0" fontId="7" fillId="0" borderId="0" applyNumberFormat="0" applyBorder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2" fontId="2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Alignment="1">
      <alignment horizontal="left"/>
    </xf>
    <xf numFmtId="0" fontId="0" fillId="0" borderId="0" xfId="0" pivotButton="1"/>
    <xf numFmtId="46" fontId="0" fillId="0" borderId="0" xfId="0" applyNumberFormat="1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wrapText="1"/>
    </xf>
    <xf numFmtId="0" fontId="12" fillId="5" borderId="0" xfId="0" applyFont="1" applyFill="1" applyAlignment="1">
      <alignment horizontal="center" vertical="center" wrapText="1"/>
    </xf>
    <xf numFmtId="42" fontId="0" fillId="3" borderId="0" xfId="0" applyNumberFormat="1" applyFill="1"/>
    <xf numFmtId="0" fontId="12" fillId="5" borderId="0" xfId="9" applyNumberFormat="1" applyFont="1" applyFill="1" applyBorder="1" applyAlignment="1">
      <alignment horizontal="center" vertical="center"/>
    </xf>
    <xf numFmtId="42" fontId="12" fillId="5" borderId="0" xfId="9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6" fontId="0" fillId="3" borderId="0" xfId="0" applyNumberFormat="1" applyFill="1" applyAlignment="1">
      <alignment horizontal="center" vertical="center"/>
    </xf>
    <xf numFmtId="46" fontId="12" fillId="5" borderId="0" xfId="9" applyNumberFormat="1" applyFont="1" applyFill="1" applyBorder="1" applyAlignment="1">
      <alignment horizontal="center" vertical="center"/>
    </xf>
    <xf numFmtId="0" fontId="0" fillId="0" borderId="3" xfId="0" applyBorder="1"/>
    <xf numFmtId="0" fontId="0" fillId="0" borderId="0" xfId="0" applyAlignment="1">
      <alignment horizontal="center" vertical="center"/>
    </xf>
    <xf numFmtId="168" fontId="0" fillId="3" borderId="0" xfId="0" applyNumberFormat="1" applyFill="1" applyAlignment="1">
      <alignment horizontal="center" vertical="center"/>
    </xf>
    <xf numFmtId="166" fontId="0" fillId="2" borderId="0" xfId="0" applyNumberForma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166" fontId="10" fillId="2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right" vertical="center"/>
    </xf>
    <xf numFmtId="0" fontId="0" fillId="2" borderId="24" xfId="0" applyFill="1" applyBorder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0" fillId="0" borderId="25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25" xfId="0" applyBorder="1"/>
    <xf numFmtId="44" fontId="13" fillId="0" borderId="25" xfId="0" applyNumberFormat="1" applyFont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165" fontId="1" fillId="7" borderId="25" xfId="8" applyNumberFormat="1" applyFont="1" applyFill="1" applyBorder="1" applyAlignment="1">
      <alignment horizontal="center" vertical="center" wrapText="1"/>
    </xf>
    <xf numFmtId="168" fontId="0" fillId="7" borderId="25" xfId="7" applyNumberFormat="1" applyFont="1" applyFill="1" applyBorder="1" applyAlignment="1">
      <alignment horizontal="center" vertical="center" wrapText="1"/>
    </xf>
    <xf numFmtId="20" fontId="1" fillId="7" borderId="25" xfId="0" applyNumberFormat="1" applyFont="1" applyFill="1" applyBorder="1" applyAlignment="1">
      <alignment horizontal="center" vertical="center" wrapText="1"/>
    </xf>
    <xf numFmtId="44" fontId="1" fillId="7" borderId="25" xfId="0" applyNumberFormat="1" applyFont="1" applyFill="1" applyBorder="1" applyAlignment="1">
      <alignment horizontal="center" vertical="center" wrapText="1"/>
    </xf>
    <xf numFmtId="8" fontId="13" fillId="0" borderId="25" xfId="0" applyNumberFormat="1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/>
    </xf>
    <xf numFmtId="168" fontId="0" fillId="0" borderId="25" xfId="7" applyNumberFormat="1" applyFont="1" applyBorder="1" applyAlignment="1">
      <alignment horizontal="center" vertical="center" wrapText="1"/>
    </xf>
    <xf numFmtId="8" fontId="13" fillId="0" borderId="25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/>
    </xf>
    <xf numFmtId="0" fontId="0" fillId="2" borderId="0" xfId="0" applyFill="1" applyAlignment="1">
      <alignment horizontal="center" vertical="center" wrapText="1"/>
    </xf>
    <xf numFmtId="0" fontId="0" fillId="0" borderId="25" xfId="0" applyBorder="1" applyAlignment="1">
      <alignment wrapText="1"/>
    </xf>
    <xf numFmtId="44" fontId="0" fillId="0" borderId="25" xfId="7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0" fontId="16" fillId="8" borderId="25" xfId="2" applyFont="1" applyFill="1" applyBorder="1" applyAlignment="1">
      <alignment horizontal="center" vertical="center"/>
    </xf>
    <xf numFmtId="0" fontId="16" fillId="8" borderId="25" xfId="2" applyFont="1" applyFill="1" applyBorder="1" applyAlignment="1">
      <alignment horizontal="center" vertical="center" wrapText="1"/>
    </xf>
    <xf numFmtId="0" fontId="17" fillId="8" borderId="25" xfId="2" applyFont="1" applyFill="1" applyBorder="1" applyAlignment="1">
      <alignment horizontal="center" vertical="center" wrapText="1"/>
    </xf>
    <xf numFmtId="169" fontId="16" fillId="8" borderId="25" xfId="2" applyNumberFormat="1" applyFont="1" applyFill="1" applyBorder="1" applyAlignment="1">
      <alignment horizontal="center" vertical="center" wrapText="1"/>
    </xf>
    <xf numFmtId="0" fontId="16" fillId="8" borderId="2" xfId="2" applyFont="1" applyFill="1" applyBorder="1" applyAlignment="1">
      <alignment horizontal="center" vertical="center" wrapText="1"/>
    </xf>
    <xf numFmtId="0" fontId="16" fillId="8" borderId="4" xfId="2" applyFont="1" applyFill="1" applyBorder="1" applyAlignment="1">
      <alignment horizontal="center" vertical="center" wrapText="1"/>
    </xf>
    <xf numFmtId="164" fontId="15" fillId="0" borderId="25" xfId="0" applyNumberFormat="1" applyFont="1" applyBorder="1" applyAlignment="1">
      <alignment horizontal="center"/>
    </xf>
    <xf numFmtId="0" fontId="0" fillId="0" borderId="25" xfId="4" applyFont="1" applyBorder="1" applyAlignment="1">
      <alignment vertical="center" wrapText="1"/>
    </xf>
    <xf numFmtId="15" fontId="0" fillId="0" borderId="25" xfId="4" applyNumberFormat="1" applyFont="1" applyBorder="1" applyAlignment="1">
      <alignment horizontal="center" vertical="center"/>
    </xf>
    <xf numFmtId="170" fontId="0" fillId="0" borderId="25" xfId="0" applyNumberFormat="1" applyBorder="1" applyAlignment="1">
      <alignment horizontal="center" vertical="center"/>
    </xf>
    <xf numFmtId="10" fontId="0" fillId="0" borderId="1" xfId="4" applyNumberFormat="1" applyFont="1" applyBorder="1" applyAlignment="1">
      <alignment horizontal="center" vertical="center"/>
    </xf>
    <xf numFmtId="171" fontId="0" fillId="0" borderId="3" xfId="4" applyNumberFormat="1" applyFont="1" applyBorder="1" applyAlignment="1">
      <alignment horizontal="center" vertical="center"/>
    </xf>
    <xf numFmtId="0" fontId="0" fillId="0" borderId="3" xfId="5" applyFont="1" applyBorder="1" applyAlignment="1">
      <alignment horizontal="center" vertical="center"/>
    </xf>
    <xf numFmtId="172" fontId="0" fillId="0" borderId="3" xfId="4" applyNumberFormat="1" applyFont="1" applyBorder="1" applyAlignment="1">
      <alignment horizontal="center" vertical="center"/>
    </xf>
    <xf numFmtId="173" fontId="0" fillId="0" borderId="3" xfId="4" applyNumberFormat="1" applyFont="1" applyBorder="1" applyAlignment="1">
      <alignment horizontal="center" vertical="center"/>
    </xf>
    <xf numFmtId="0" fontId="1" fillId="9" borderId="25" xfId="0" applyFont="1" applyFill="1" applyBorder="1" applyAlignment="1">
      <alignment horizontal="center"/>
    </xf>
    <xf numFmtId="0" fontId="1" fillId="9" borderId="25" xfId="0" applyFont="1" applyFill="1" applyBorder="1"/>
    <xf numFmtId="170" fontId="1" fillId="9" borderId="25" xfId="0" applyNumberFormat="1" applyFont="1" applyFill="1" applyBorder="1"/>
    <xf numFmtId="0" fontId="1" fillId="9" borderId="26" xfId="0" applyFont="1" applyFill="1" applyBorder="1"/>
    <xf numFmtId="0" fontId="14" fillId="6" borderId="3" xfId="0" applyFont="1" applyFill="1" applyBorder="1" applyAlignment="1">
      <alignment horizontal="center" vertical="center" wrapText="1"/>
    </xf>
    <xf numFmtId="164" fontId="6" fillId="2" borderId="27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1" fontId="6" fillId="2" borderId="27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20" fontId="6" fillId="2" borderId="3" xfId="0" applyNumberFormat="1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20" fontId="0" fillId="0" borderId="3" xfId="0" applyNumberFormat="1" applyBorder="1" applyAlignment="1">
      <alignment horizontal="center" vertical="center"/>
    </xf>
    <xf numFmtId="0" fontId="0" fillId="0" borderId="15" xfId="0" applyBorder="1"/>
    <xf numFmtId="0" fontId="0" fillId="0" borderId="4" xfId="0" applyBorder="1"/>
    <xf numFmtId="0" fontId="0" fillId="0" borderId="4" xfId="0" applyBorder="1" applyAlignment="1">
      <alignment horizontal="center"/>
    </xf>
    <xf numFmtId="20" fontId="0" fillId="0" borderId="4" xfId="0" applyNumberFormat="1" applyBorder="1" applyAlignment="1">
      <alignment horizontal="center"/>
    </xf>
    <xf numFmtId="20" fontId="18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20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0" xfId="0" applyNumberFormat="1"/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 wrapText="1"/>
    </xf>
    <xf numFmtId="0" fontId="0" fillId="2" borderId="25" xfId="0" applyFill="1" applyBorder="1" applyAlignment="1">
      <alignment horizontal="center" vertical="center"/>
    </xf>
    <xf numFmtId="0" fontId="16" fillId="8" borderId="1" xfId="2" applyFont="1" applyFill="1" applyBorder="1" applyAlignment="1">
      <alignment horizontal="center" vertical="center" wrapText="1"/>
    </xf>
    <xf numFmtId="0" fontId="16" fillId="8" borderId="3" xfId="2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4" xfId="0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0" fillId="2" borderId="24" xfId="0" applyFill="1" applyBorder="1"/>
    <xf numFmtId="0" fontId="1" fillId="2" borderId="0" xfId="0" applyFont="1" applyFill="1" applyAlignment="1">
      <alignment horizontal="center" vertical="center"/>
    </xf>
    <xf numFmtId="0" fontId="12" fillId="5" borderId="0" xfId="0" applyFont="1" applyFill="1" applyAlignment="1">
      <alignment horizontal="right" vertical="center"/>
    </xf>
    <xf numFmtId="0" fontId="1" fillId="7" borderId="28" xfId="0" applyFont="1" applyFill="1" applyBorder="1" applyAlignment="1">
      <alignment horizontal="center" vertical="center" wrapText="1"/>
    </xf>
    <xf numFmtId="0" fontId="1" fillId="7" borderId="30" xfId="0" applyFont="1" applyFill="1" applyBorder="1" applyAlignment="1">
      <alignment horizontal="center" vertical="center" wrapText="1"/>
    </xf>
    <xf numFmtId="0" fontId="1" fillId="7" borderId="29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165" fontId="1" fillId="7" borderId="25" xfId="8" applyNumberFormat="1" applyFont="1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5" xfId="0" applyFont="1" applyBorder="1" applyAlignment="1">
      <alignment vertical="center" wrapText="1"/>
    </xf>
    <xf numFmtId="0" fontId="8" fillId="0" borderId="25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 wrapText="1"/>
    </xf>
  </cellXfs>
  <cellStyles count="10">
    <cellStyle name="Millares 2" xfId="8"/>
    <cellStyle name="Moneda" xfId="7" builtinId="4"/>
    <cellStyle name="Moneda [0]" xfId="9" builtinId="7"/>
    <cellStyle name="Moneda [0] 3" xfId="3"/>
    <cellStyle name="Normal" xfId="0" builtinId="0"/>
    <cellStyle name="Normal 2" xfId="1"/>
    <cellStyle name="Normal 3" xfId="2"/>
    <cellStyle name="Normal 4" xfId="5"/>
    <cellStyle name="Normal 5" xfId="4"/>
    <cellStyle name="Porcentaje 2" xfId="6"/>
  </cellStyles>
  <dxfs count="3">
    <dxf>
      <numFmt numFmtId="31" formatCode="[h]:mm:ss"/>
    </dxf>
    <dxf>
      <fill>
        <patternFill patternType="solid">
          <fgColor rgb="FFFF0000"/>
          <bgColor rgb="FFFF0000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1</xdr:row>
      <xdr:rowOff>94131</xdr:rowOff>
    </xdr:from>
    <xdr:to>
      <xdr:col>1</xdr:col>
      <xdr:colOff>1609725</xdr:colOff>
      <xdr:row>4</xdr:row>
      <xdr:rowOff>180976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33B68CA-E184-4468-9F09-099FBDD4C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299" y="284631"/>
          <a:ext cx="2038351" cy="6869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7984</xdr:colOff>
      <xdr:row>0</xdr:row>
      <xdr:rowOff>56030</xdr:rowOff>
    </xdr:from>
    <xdr:ext cx="2497092" cy="1188944"/>
    <xdr:pic>
      <xdr:nvPicPr>
        <xdr:cNvPr id="3" name="Imagen 2">
          <a:extLst>
            <a:ext uri="{FF2B5EF4-FFF2-40B4-BE49-F238E27FC236}">
              <a16:creationId xmlns:a16="http://schemas.microsoft.com/office/drawing/2014/main" id="{B7D5AAD7-D187-469A-BD77-8D9149457D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784" y="56030"/>
          <a:ext cx="2497092" cy="1188944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47825" cy="1085850"/>
    <xdr:pic>
      <xdr:nvPicPr>
        <xdr:cNvPr id="2" name="Imagen 1">
          <a:extLst>
            <a:ext uri="{FF2B5EF4-FFF2-40B4-BE49-F238E27FC236}">
              <a16:creationId xmlns:a16="http://schemas.microsoft.com/office/drawing/2014/main" id="{B31A9C37-15E7-43B3-90D3-DB5995AE2F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47825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1619250</xdr:colOff>
      <xdr:row>0</xdr:row>
      <xdr:rowOff>47625</xdr:rowOff>
    </xdr:from>
    <xdr:ext cx="1447800" cy="962025"/>
    <xdr:pic>
      <xdr:nvPicPr>
        <xdr:cNvPr id="3" name="Imagen 2">
          <a:extLst>
            <a:ext uri="{FF2B5EF4-FFF2-40B4-BE49-F238E27FC236}">
              <a16:creationId xmlns:a16="http://schemas.microsoft.com/office/drawing/2014/main" id="{F4E13569-EECB-4416-BF3F-27ACA2E3D285}"/>
            </a:ext>
            <a:ext uri="{147F2762-F138-4A5C-976F-8EAC2B608ADB}">
              <a16:predDERef xmlns:a16="http://schemas.microsoft.com/office/drawing/2014/main" pred="{36B7139C-29EE-4F1B-A2AD-593AB4ACC4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7625"/>
          <a:ext cx="1447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psco-my.sharepoint.com/personal/diana_hernandez_prosperidadsocial_gov_co/Documents/OPERACIONES/ASEO%20Y%20CAFETERIA/02-02-21-&#218;ltima%20Versi&#243;n/REGI&#211;N%203%20-%20ANTQ-APTDO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i%20unidad\OPERACIONES%202020\FORMATOS%20OPERACIONES%202020\FORMATOS%20OPERACION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icitud de Cotización General"/>
      <sheetName val="Detalle Bienes de Aseo y Caf"/>
      <sheetName val="Detalle Especificaciones"/>
      <sheetName val="Resumen - CSV"/>
      <sheetName val="Cotizacion Bienes de Aseo y Ca"/>
      <sheetName val="Cotizacion"/>
      <sheetName val="ConsolidadoServicios"/>
      <sheetName val="solCotizacionCSV_es"/>
      <sheetName val="Listas"/>
      <sheetName val="ClasifiPersonal"/>
      <sheetName val="TablaDinamica"/>
      <sheetName val="temp"/>
      <sheetName val="Prec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DEN DE SERVICIO"/>
      <sheetName val="PLANILLA DE USO "/>
      <sheetName val="PREOPERATIVA "/>
      <sheetName val="inspeccion integral"/>
      <sheetName val="INDICE DE DOCUMENTOS"/>
      <sheetName val="SEG DE INSPECCIONES"/>
      <sheetName val="LEGALIZACION GASTOS "/>
      <sheetName val="LEGALIZACION DE PEAJES"/>
      <sheetName val="CHECK LIST"/>
      <sheetName val="CUADRO UTILZ. VEHICULAR"/>
      <sheetName val="HOJA DE VIDA MTTO "/>
      <sheetName val="ACTA DE FACTURACION 01"/>
      <sheetName val="PROVEEDORES "/>
      <sheetName val="FORMATO DE CUENTA DE COBRO "/>
      <sheetName val="Hoja1"/>
      <sheetName val="ORDEN_DE_SERVICIO"/>
      <sheetName val="PLANILLA_DE_USO_"/>
      <sheetName val="PREOPERATIVA_"/>
      <sheetName val="inspeccion_integral"/>
      <sheetName val="INDICE_DE_DOCUMENTOS"/>
      <sheetName val="SEG_DE_INSPECCIONES"/>
      <sheetName val="LEGALIZACION_GASTOS_"/>
      <sheetName val="LEGALIZACION_DE_PEAJES"/>
      <sheetName val="CHECK_LIST"/>
      <sheetName val="CUADRO_UTILZ__VEHICULAR"/>
      <sheetName val="HOJA_DE_VIDA_MTTO_"/>
      <sheetName val="ACTA_DE_FACTURACION_01"/>
      <sheetName val="PROVEEDORES_"/>
      <sheetName val="FORMATO_DE_CUENTA_DE_COBRO_"/>
      <sheetName val="ORDEN_DE_SERVICIO1"/>
      <sheetName val="PLANILLA_DE_USO_1"/>
      <sheetName val="PREOPERATIVA_1"/>
      <sheetName val="inspeccion_integral1"/>
      <sheetName val="INDICE_DE_DOCUMENTOS1"/>
      <sheetName val="SEG_DE_INSPECCIONES1"/>
      <sheetName val="LEGALIZACION_GASTOS_1"/>
      <sheetName val="LEGALIZACION_DE_PEAJES1"/>
      <sheetName val="CHECK_LIST1"/>
      <sheetName val="CUADRO_UTILZ__VEHICULAR1"/>
      <sheetName val="HOJA_DE_VIDA_MTTO_1"/>
      <sheetName val="ACTA_DE_FACTURACION_011"/>
      <sheetName val="PROVEEDORES_1"/>
      <sheetName val="FORMATO_DE_CUENTA_DE_COBRO_1"/>
      <sheetName val="ORDEN_DE_SERVICIO2"/>
      <sheetName val="PLANILLA_DE_USO_2"/>
      <sheetName val="PREOPERATIVA_2"/>
      <sheetName val="inspeccion_integral2"/>
      <sheetName val="INDICE_DE_DOCUMENTOS2"/>
      <sheetName val="SEG_DE_INSPECCIONES2"/>
      <sheetName val="LEGALIZACION_GASTOS_2"/>
      <sheetName val="LEGALIZACION_DE_PEAJES2"/>
      <sheetName val="CHECK_LIST2"/>
      <sheetName val="CUADRO_UTILZ__VEHICULAR2"/>
      <sheetName val="HOJA_DE_VIDA_MTTO_2"/>
      <sheetName val="ACTA_DE_FACTURACION_012"/>
      <sheetName val="PROVEEDORES_2"/>
      <sheetName val="FORMATO_DE_CUENTA_DE_COBRO_2"/>
      <sheetName val="ORDEN_DE_SERVICIO3"/>
      <sheetName val="PLANILLA_DE_USO_3"/>
      <sheetName val="PREOPERATIVA_3"/>
      <sheetName val="inspeccion_integral3"/>
      <sheetName val="INDICE_DE_DOCUMENTOS3"/>
      <sheetName val="SEG_DE_INSPECCIONES3"/>
      <sheetName val="LEGALIZACION_GASTOS_3"/>
      <sheetName val="LEGALIZACION_DE_PEAJES3"/>
      <sheetName val="CHECK_LIST3"/>
      <sheetName val="CUADRO_UTILZ__VEHICULAR3"/>
      <sheetName val="HOJA_DE_VIDA_MTTO_3"/>
      <sheetName val="ACTA_DE_FACTURACION_013"/>
      <sheetName val="PROVEEDORES_3"/>
      <sheetName val="FORMATO_DE_CUENTA_DE_COBRO_3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QUIPO DELL" refreshedDate="45449.666865046296" createdVersion="6" refreshedVersion="6" minRefreshableVersion="3" recordCount="85">
  <cacheSource type="worksheet">
    <worksheetSource ref="B6:V91" sheet="U. DISTRITAL "/>
  </cacheSource>
  <cacheFields count="23">
    <cacheField name="FECHA DEL SERVICIO " numFmtId="0">
      <sharedItems containsNonDate="0" containsDate="1" containsString="0" containsBlank="1" minDate="2024-05-02T00:00:00" maxDate="2024-06-01T00:00:00"/>
    </cacheField>
    <cacheField name="PLACA FIJA " numFmtId="0">
      <sharedItems containsBlank="1" count="5">
        <m/>
        <s v="LSY256"/>
        <s v="LSY439"/>
        <s v="LSZ498"/>
        <s v="KYP179"/>
      </sharedItems>
    </cacheField>
    <cacheField name="PLACA RELEVO" numFmtId="0">
      <sharedItems containsNonDate="0" containsString="0" containsBlank="1"/>
    </cacheField>
    <cacheField name="NOMBRE DEL CONDUCTOR" numFmtId="0">
      <sharedItems containsNonDate="0" containsString="0" containsBlank="1"/>
    </cacheField>
    <cacheField name="NOMBRE DEL CONDUCTOR2" numFmtId="0">
      <sharedItems containsBlank="1"/>
    </cacheField>
    <cacheField name="CONTACTO" numFmtId="0">
      <sharedItems containsString="0" containsBlank="1" containsNumber="1" containsInteger="1" minValue="3044420262" maxValue="3173877316"/>
    </cacheField>
    <cacheField name="CIUDAD PROYECTO" numFmtId="0">
      <sharedItems containsBlank="1"/>
    </cacheField>
    <cacheField name="DEPENDENCIA" numFmtId="0">
      <sharedItems containsBlank="1"/>
    </cacheField>
    <cacheField name="ORIGEN " numFmtId="0">
      <sharedItems containsBlank="1"/>
    </cacheField>
    <cacheField name="DESTINO " numFmtId="0">
      <sharedItems containsBlank="1"/>
    </cacheField>
    <cacheField name="TIPO DE SERVICIO RURAL _x000a_( COLOCAR R) " numFmtId="0">
      <sharedItems containsBlank="1"/>
    </cacheField>
    <cacheField name="HORA INICIO" numFmtId="0">
      <sharedItems containsNonDate="0" containsDate="1" containsString="0" containsBlank="1" minDate="1899-12-30T05:04:00" maxDate="1899-12-30T11:15:00"/>
    </cacheField>
    <cacheField name="TOTAL HORAS " numFmtId="0">
      <sharedItems containsNonDate="0" containsDate="1" containsString="0" containsBlank="1" minDate="1899-12-30T13:30:00" maxDate="1899-12-30T22:30:00" count="33">
        <m/>
        <d v="1899-12-30T16:16:00"/>
        <d v="1899-12-30T18:00:00"/>
        <d v="1899-12-30T17:00:00"/>
        <d v="1899-12-30T19:00:00"/>
        <d v="1899-12-30T20:56:00"/>
        <d v="1899-12-30T16:30:00"/>
        <d v="1899-12-30T18:35:00"/>
        <d v="1899-12-30T16:00:00"/>
        <d v="1899-12-30T13:30:00"/>
        <d v="1899-12-30T17:54:00"/>
        <d v="1899-12-30T17:30:00"/>
        <d v="1899-12-30T18:37:00"/>
        <d v="1899-12-30T20:30:00"/>
        <d v="1899-12-30T17:43:00"/>
        <d v="1899-12-30T20:00:00"/>
        <d v="1899-12-30T18:45:00"/>
        <d v="1899-12-30T15:00:00"/>
        <d v="1899-12-30T19:43:00"/>
        <d v="1899-12-30T19:44:00"/>
        <d v="1899-12-30T18:14:00"/>
        <d v="1899-12-30T19:36:00"/>
        <d v="1899-12-30T18:38:00"/>
        <d v="1899-12-30T22:30:00"/>
        <d v="1899-12-30T17:38:00"/>
        <d v="1899-12-30T17:06:00"/>
        <d v="1899-12-30T17:31:00"/>
        <d v="1899-12-30T19:30:00"/>
        <d v="1899-12-30T17:50:00"/>
        <d v="1899-12-30T18:30:00"/>
        <d v="1899-12-30T19:03:00"/>
        <d v="1899-12-30T19:15:00"/>
        <d v="1899-12-30T18:46:00"/>
      </sharedItems>
      <fieldGroup par="22"/>
    </cacheField>
    <cacheField name="TOTAL HORAS EXTRAS" numFmtId="20">
      <sharedItems containsSemiMixedTypes="0" containsNonDate="0" containsDate="1" containsString="0" minDate="1899-12-30T06:00:00" maxDate="1899-12-30T16:00:00"/>
    </cacheField>
    <cacheField name="DOMINICAL O FESTIVO" numFmtId="0">
      <sharedItems containsNonDate="0" containsString="0" containsBlank="1"/>
    </cacheField>
    <cacheField name="VALOR DIA DE SERVICIO URBANO" numFmtId="44">
      <sharedItems containsString="0" containsBlank="1" containsNumber="1" minValue="338363.70761904761" maxValue="7105637.8600000003"/>
    </cacheField>
    <cacheField name="VALOR DIA RURAL " numFmtId="0">
      <sharedItems containsString="0" containsBlank="1" containsNumber="1" minValue="339543.58047619049" maxValue="7130415.1900000004"/>
    </cacheField>
    <cacheField name="VALOR DIA DOMINGOS Y FESTIVOS " numFmtId="0">
      <sharedItems containsNonDate="0" containsString="0" containsBlank="1"/>
    </cacheField>
    <cacheField name="TOTAL VALOR HORAS ADICIONALES" numFmtId="0">
      <sharedItems containsNonDate="0" containsString="0" containsBlank="1"/>
    </cacheField>
    <cacheField name="TOTAL VALOR DOMINGOS Y FESTIVOS" numFmtId="0">
      <sharedItems containsString="0" containsBlank="1" containsNumber="1" containsInteger="1" minValue="1" maxValue="1"/>
    </cacheField>
    <cacheField name="TOTAL SERVICIO" numFmtId="0">
      <sharedItems containsSemiMixedTypes="0" containsString="0" containsNumber="1" minValue="240177.39" maxValue="339543.58047619049"/>
    </cacheField>
    <cacheField name="Minutos (TOTAL HORAS )" numFmtId="0" databaseField="0">
      <fieldGroup base="12">
        <rangePr groupBy="minutes" startDate="1899-12-30T13:30:00" endDate="1899-12-30T22:30:00"/>
        <groupItems count="62">
          <s v="&lt;0/01/1900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/01/1900"/>
        </groupItems>
      </fieldGroup>
    </cacheField>
    <cacheField name="Horas (TOTAL HORAS )" numFmtId="0" databaseField="0">
      <fieldGroup base="12">
        <rangePr groupBy="hours" startDate="1899-12-30T13:30:00" endDate="1899-12-30T22:30:00"/>
        <groupItems count="26">
          <s v="&lt;0/01/1900"/>
          <s v="12 a. m."/>
          <s v="1 a. m."/>
          <s v="2 a. m."/>
          <s v="3 a. m."/>
          <s v="4 a. m."/>
          <s v="5 a. m."/>
          <s v="6 a. m."/>
          <s v="7 a. m."/>
          <s v="8 a. m."/>
          <s v="9 a. m."/>
          <s v="10 a. m."/>
          <s v="11 a. m."/>
          <s v="12 p. m."/>
          <s v="1 p. m."/>
          <s v="2 p. m."/>
          <s v="3 p. m."/>
          <s v="4 p. m."/>
          <s v="5 p. m."/>
          <s v="6 p. m."/>
          <s v="7 p. m."/>
          <s v="8 p. m."/>
          <s v="9 p. m."/>
          <s v="10 p. m."/>
          <s v="11 p. m."/>
          <s v="&gt;0/01/19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5">
  <r>
    <m/>
    <x v="0"/>
    <m/>
    <m/>
    <m/>
    <m/>
    <m/>
    <m/>
    <m/>
    <m/>
    <m/>
    <m/>
    <x v="0"/>
    <d v="1899-12-30T11:00:00"/>
    <m/>
    <n v="7105637.8600000003"/>
    <n v="7130415.1900000004"/>
    <m/>
    <m/>
    <n v="1"/>
    <n v="240177.39"/>
  </r>
  <r>
    <d v="2024-05-02T00:00:00"/>
    <x v="1"/>
    <m/>
    <m/>
    <s v="ORLANDO NIÑO"/>
    <n v="3044420262"/>
    <s v="BOGOTA"/>
    <s v="UNIVERSIDAD DISTRITAL"/>
    <s v="CRA 27 nº45 a 16"/>
    <s v="VARIAS SEDES"/>
    <s v="U"/>
    <d v="1899-12-30T05:04:00"/>
    <x v="1"/>
    <d v="1899-12-30T11:12:00"/>
    <m/>
    <n v="338363.70761904761"/>
    <m/>
    <m/>
    <m/>
    <m/>
    <n v="338363.70761904761"/>
  </r>
  <r>
    <d v="2024-05-02T00:00:00"/>
    <x v="2"/>
    <m/>
    <m/>
    <s v="JESUS ANTONIO ACOSTA"/>
    <n v="3112750373"/>
    <s v="BOGOTA"/>
    <s v="UNIVERSIDAD DISTRITAL"/>
    <s v="VIVERO"/>
    <s v="VIVERO"/>
    <s v="R"/>
    <d v="1899-12-30T08:00:00"/>
    <x v="2"/>
    <d v="1899-12-30T10:00:00"/>
    <m/>
    <m/>
    <n v="339543.58047619049"/>
    <m/>
    <m/>
    <m/>
    <n v="339543.58047619049"/>
  </r>
  <r>
    <d v="2024-05-02T00:00:00"/>
    <x v="3"/>
    <m/>
    <m/>
    <s v="WILSON ROJAS"/>
    <n v="3127090611"/>
    <s v="BOGOTA"/>
    <s v="UNIVERSIDAD DISTRITAL"/>
    <s v="KRA 53 A 123-34"/>
    <s v="CALLE 13 CRA 32"/>
    <s v="U"/>
    <d v="1899-12-30T07:00:00"/>
    <x v="3"/>
    <d v="1899-12-30T10:00:00"/>
    <m/>
    <n v="338363.70761904761"/>
    <m/>
    <m/>
    <m/>
    <m/>
    <n v="338363.70761904761"/>
  </r>
  <r>
    <d v="2024-05-02T00:00:00"/>
    <x v="4"/>
    <m/>
    <m/>
    <s v="ANCIZAR LOPEZ"/>
    <n v="3173877316"/>
    <s v="BOGOTA"/>
    <s v="UNIVERSIDAD DISTRITAL"/>
    <s v="CRA 4 16 75"/>
    <s v="CRA 4 16 75"/>
    <s v="U"/>
    <d v="1899-12-30T07:30:00"/>
    <x v="4"/>
    <d v="1899-12-30T11:30:00"/>
    <m/>
    <n v="338363.70761904761"/>
    <m/>
    <m/>
    <m/>
    <m/>
    <n v="338363.70761904761"/>
  </r>
  <r>
    <d v="2024-05-03T00:00:00"/>
    <x v="1"/>
    <m/>
    <m/>
    <s v="ORLANDO NIÑO"/>
    <n v="3044420262"/>
    <s v="BOGOTA"/>
    <s v="UNIVERSIDAD DISTRITAL"/>
    <s v="CRA 27 nº45 a 16"/>
    <s v="VARIAS SEDES"/>
    <s v="U"/>
    <d v="1899-12-30T11:15:00"/>
    <x v="5"/>
    <d v="1899-12-30T09:41:00"/>
    <m/>
    <n v="338363.70761904761"/>
    <m/>
    <m/>
    <m/>
    <m/>
    <n v="338363.70761904761"/>
  </r>
  <r>
    <d v="2024-05-03T00:00:00"/>
    <x v="2"/>
    <m/>
    <m/>
    <s v="JESUS ANTONIO ACOSTA"/>
    <n v="3112750373"/>
    <s v="BOGOTA"/>
    <s v="UNIVERSIDAD DISTRITAL"/>
    <s v="CALERA"/>
    <s v="CALERA"/>
    <s v="R"/>
    <d v="1899-12-30T06:30:00"/>
    <x v="6"/>
    <d v="1899-12-30T10:00:00"/>
    <m/>
    <m/>
    <n v="339543.58047619049"/>
    <m/>
    <m/>
    <m/>
    <n v="339543.58047619049"/>
  </r>
  <r>
    <d v="2024-05-03T00:00:00"/>
    <x v="3"/>
    <m/>
    <m/>
    <s v="WILSON ROJAS"/>
    <n v="3127090611"/>
    <s v="BOGOTA"/>
    <s v="UNIVERSIDAD DISTRITAL"/>
    <s v="KRA 53 A 123-34"/>
    <s v="CALLE 13 CRA 32"/>
    <s v="U"/>
    <d v="1899-12-30T07:00:00"/>
    <x v="3"/>
    <d v="1899-12-30T10:00:00"/>
    <m/>
    <n v="338363.70761904761"/>
    <m/>
    <m/>
    <m/>
    <m/>
    <n v="338363.70761904761"/>
  </r>
  <r>
    <d v="2024-05-03T00:00:00"/>
    <x v="4"/>
    <m/>
    <m/>
    <s v="ANCIZAR LOPEZ"/>
    <n v="3173877316"/>
    <s v="BOGOTA"/>
    <s v="UNIVERSIDAD DISTRITAL"/>
    <s v="CRA 4 16 75"/>
    <s v="CRA 4 16 75"/>
    <s v="U"/>
    <d v="1899-12-30T08:30:00"/>
    <x v="6"/>
    <d v="1899-12-30T08:00:00"/>
    <m/>
    <n v="338363.70761904761"/>
    <m/>
    <m/>
    <m/>
    <m/>
    <n v="338363.70761904761"/>
  </r>
  <r>
    <d v="2024-05-06T00:00:00"/>
    <x v="1"/>
    <m/>
    <m/>
    <s v="ORLANDO NIÑO"/>
    <n v="3044420262"/>
    <s v="BOGOTA"/>
    <s v="UNIVERSIDAD DISTRITAL"/>
    <s v="CRA 27 nº45 a 16"/>
    <s v="VARIAS SEDES"/>
    <s v="U"/>
    <d v="1899-12-30T08:33:00"/>
    <x v="7"/>
    <d v="1899-12-30T10:02:00"/>
    <m/>
    <n v="338363.70761904761"/>
    <m/>
    <m/>
    <m/>
    <m/>
    <n v="338363.70761904761"/>
  </r>
  <r>
    <d v="2024-05-06T00:00:00"/>
    <x v="2"/>
    <m/>
    <m/>
    <s v="JESUS ANTONIO ACOSTA"/>
    <n v="3112750373"/>
    <s v="BOGOTA"/>
    <s v="UNIVERSIDAD DISTRITAL"/>
    <s v="CALERA"/>
    <s v="CLL 74"/>
    <s v="R"/>
    <d v="1899-12-30T06:00:00"/>
    <x v="8"/>
    <d v="1899-12-30T10:00:00"/>
    <m/>
    <m/>
    <n v="339543.58047619049"/>
    <m/>
    <m/>
    <m/>
    <n v="339543.58047619049"/>
  </r>
  <r>
    <d v="2024-05-06T00:00:00"/>
    <x v="3"/>
    <m/>
    <m/>
    <s v="WILSON ROJAS"/>
    <n v="3127090611"/>
    <s v="BOGOTA"/>
    <s v="UNIVERSIDAD DISTRITAL"/>
    <s v="KRA 53 A 123-34"/>
    <s v="CALLE 13 CRA 32"/>
    <s v="U"/>
    <d v="1899-12-30T07:00:00"/>
    <x v="3"/>
    <d v="1899-12-30T10:00:00"/>
    <m/>
    <n v="338363.70761904761"/>
    <m/>
    <m/>
    <m/>
    <m/>
    <n v="338363.70761904761"/>
  </r>
  <r>
    <d v="2024-05-06T00:00:00"/>
    <x v="4"/>
    <m/>
    <m/>
    <s v="ANCIZAR LOPEZ"/>
    <n v="3173877316"/>
    <s v="BOGOTA"/>
    <s v="UNIVERSIDAD DISTRITAL"/>
    <s v="CRA 4 16 75"/>
    <s v="CRA 4 16 75"/>
    <s v="U"/>
    <d v="1899-12-30T07:30:00"/>
    <x v="9"/>
    <d v="1899-12-30T06:00:00"/>
    <m/>
    <n v="338363.70761904761"/>
    <m/>
    <m/>
    <m/>
    <m/>
    <n v="338363.70761904761"/>
  </r>
  <r>
    <d v="2024-05-07T00:00:00"/>
    <x v="1"/>
    <m/>
    <m/>
    <s v="ORLANDO NIÑO"/>
    <n v="3044420262"/>
    <s v="BOGOTA"/>
    <s v="UNIVERSIDAD DISTRITAL"/>
    <s v="CRA 27 nº45 a 16"/>
    <s v="VARIAS SEDES"/>
    <s v="U"/>
    <d v="1899-12-30T06:43:00"/>
    <x v="10"/>
    <d v="1899-12-30T11:11:00"/>
    <m/>
    <n v="338363.70761904761"/>
    <m/>
    <m/>
    <m/>
    <m/>
    <n v="338363.70761904761"/>
  </r>
  <r>
    <d v="2024-05-07T00:00:00"/>
    <x v="2"/>
    <m/>
    <m/>
    <s v="JESUS ANTONIO ACOSTA"/>
    <n v="3112750373"/>
    <s v="BOGOTA"/>
    <s v="UNIVERSIDAD DISTRITAL"/>
    <s v="VIVERO"/>
    <s v="CLL 125 46"/>
    <s v="R"/>
    <d v="1899-12-30T08:00:00"/>
    <x v="2"/>
    <d v="1899-12-30T10:00:00"/>
    <m/>
    <m/>
    <n v="339543.58047619049"/>
    <m/>
    <m/>
    <m/>
    <n v="339543.58047619049"/>
  </r>
  <r>
    <d v="2024-05-07T00:00:00"/>
    <x v="3"/>
    <m/>
    <m/>
    <s v="WILSON ROJAS"/>
    <n v="3127090611"/>
    <s v="BOGOTA"/>
    <s v="UNIVERSIDAD DISTRITAL"/>
    <s v="KRA 53 A 123-34"/>
    <s v="CALLE 13 CRA 32"/>
    <s v="U"/>
    <d v="1899-12-30T07:00:00"/>
    <x v="3"/>
    <d v="1899-12-30T10:00:00"/>
    <m/>
    <n v="338363.70761904761"/>
    <m/>
    <m/>
    <m/>
    <m/>
    <n v="338363.70761904761"/>
  </r>
  <r>
    <d v="2024-05-07T00:00:00"/>
    <x v="4"/>
    <m/>
    <m/>
    <s v="ANCIZAR LOPEZ"/>
    <n v="3173877316"/>
    <s v="BOGOTA"/>
    <s v="UNIVERSIDAD DISTRITAL"/>
    <s v="CRA 4 16 75"/>
    <s v="CRA 4 16 75"/>
    <s v="U"/>
    <d v="1899-12-30T07:30:00"/>
    <x v="11"/>
    <d v="1899-12-30T10:00:00"/>
    <m/>
    <n v="338363.70761904761"/>
    <m/>
    <m/>
    <m/>
    <m/>
    <n v="338363.70761904761"/>
  </r>
  <r>
    <d v="2024-05-08T00:00:00"/>
    <x v="1"/>
    <m/>
    <m/>
    <s v="ORLANDO NIÑO"/>
    <n v="3044420262"/>
    <s v="BOGOTA"/>
    <s v="UNIVERSIDAD DISTRITAL"/>
    <s v="CRA 27 nº45 a 16"/>
    <s v="VARIAS SEDES"/>
    <s v="U"/>
    <d v="1899-12-30T08:28:00"/>
    <x v="12"/>
    <d v="1899-12-30T10:09:00"/>
    <m/>
    <n v="338363.70761904761"/>
    <m/>
    <m/>
    <m/>
    <m/>
    <n v="338363.70761904761"/>
  </r>
  <r>
    <d v="2024-05-08T00:00:00"/>
    <x v="2"/>
    <m/>
    <m/>
    <s v="JESUS ANTONIO ACOSTA"/>
    <n v="3112750373"/>
    <s v="BOGOTA"/>
    <s v="UNIVERSIDAD DISTRITAL"/>
    <s v="CALERA"/>
    <s v="VIVERO"/>
    <s v="R"/>
    <d v="1899-12-30T07:00:00"/>
    <x v="3"/>
    <d v="1899-12-30T10:00:00"/>
    <m/>
    <m/>
    <n v="339543.58047619049"/>
    <m/>
    <m/>
    <m/>
    <n v="339543.58047619049"/>
  </r>
  <r>
    <d v="2024-05-08T00:00:00"/>
    <x v="3"/>
    <m/>
    <m/>
    <s v="WILSON ROJAS"/>
    <n v="3127090611"/>
    <s v="BOGOTA"/>
    <s v="UNIVERSIDAD DISTRITAL"/>
    <s v="KRA 53 A 123-34"/>
    <s v="KRA 95 CLL 52"/>
    <s v="U"/>
    <d v="1899-12-30T07:00:00"/>
    <x v="3"/>
    <d v="1899-12-30T10:00:00"/>
    <m/>
    <n v="338363.70761904761"/>
    <m/>
    <m/>
    <m/>
    <m/>
    <n v="338363.70761904761"/>
  </r>
  <r>
    <d v="2024-05-08T00:00:00"/>
    <x v="4"/>
    <m/>
    <m/>
    <s v="ANCIZAR LOPEZ"/>
    <n v="3173877316"/>
    <s v="BOGOTA"/>
    <s v="UNIVERSIDAD DISTRITAL"/>
    <s v="CRA 4 16 75"/>
    <s v="CRA 4 16 75"/>
    <s v="U"/>
    <d v="1899-12-30T07:30:00"/>
    <x v="13"/>
    <d v="1899-12-30T13:00:00"/>
    <m/>
    <n v="338363.70761904761"/>
    <m/>
    <m/>
    <m/>
    <m/>
    <n v="338363.70761904761"/>
  </r>
  <r>
    <d v="2024-05-09T00:00:00"/>
    <x v="1"/>
    <m/>
    <m/>
    <s v="ORLANDO NIÑO"/>
    <n v="3044420262"/>
    <s v="BOGOTA"/>
    <s v="UNIVERSIDAD DISTRITAL"/>
    <s v="CRA 27 nº45 a 16"/>
    <s v="VARIAS SEDES"/>
    <s v="U"/>
    <d v="1899-12-30T07:28:00"/>
    <x v="14"/>
    <d v="1899-12-30T10:15:00"/>
    <m/>
    <n v="338363.70761904761"/>
    <m/>
    <m/>
    <m/>
    <m/>
    <n v="338363.70761904761"/>
  </r>
  <r>
    <d v="2024-05-09T00:00:00"/>
    <x v="2"/>
    <m/>
    <m/>
    <s v="JESUS ANTONIO ACOSTA"/>
    <n v="3112750373"/>
    <s v="BOGOTA"/>
    <s v="UNIVERSIDAD DISTRITAL"/>
    <s v="VIVERO"/>
    <s v="VIVERO"/>
    <s v="R"/>
    <d v="1899-12-30T07:00:00"/>
    <x v="3"/>
    <d v="1899-12-30T10:00:00"/>
    <m/>
    <m/>
    <n v="339543.58047619049"/>
    <m/>
    <m/>
    <m/>
    <n v="339543.58047619049"/>
  </r>
  <r>
    <d v="2024-05-09T00:00:00"/>
    <x v="3"/>
    <m/>
    <m/>
    <s v="WILSON ROJAS"/>
    <n v="3127090611"/>
    <s v="BOGOTA"/>
    <s v="UNIVERSIDAD DISTRITAL"/>
    <s v="KRA 53 A 123-34"/>
    <s v="CALLE 13 CRA 32"/>
    <s v="U"/>
    <d v="1899-12-30T07:00:00"/>
    <x v="3"/>
    <d v="1899-12-30T10:00:00"/>
    <m/>
    <n v="338363.70761904761"/>
    <m/>
    <m/>
    <m/>
    <m/>
    <n v="338363.70761904761"/>
  </r>
  <r>
    <d v="2024-05-09T00:00:00"/>
    <x v="4"/>
    <m/>
    <m/>
    <s v="ANCIZAR LOPEZ"/>
    <n v="3173877316"/>
    <s v="BOGOTA"/>
    <s v="UNIVERSIDAD DISTRITAL"/>
    <s v="CRA 4 16 75"/>
    <s v="CRA 4 16 75"/>
    <s v="U"/>
    <d v="1899-12-30T07:30:00"/>
    <x v="15"/>
    <d v="1899-12-30T12:30:00"/>
    <m/>
    <n v="338363.70761904761"/>
    <m/>
    <m/>
    <m/>
    <m/>
    <n v="338363.70761904761"/>
  </r>
  <r>
    <d v="2024-05-10T00:00:00"/>
    <x v="1"/>
    <m/>
    <m/>
    <s v="ORLANDO NIÑO"/>
    <n v="3044420262"/>
    <s v="BOGOTA"/>
    <s v="UNIVERSIDAD DISTRITAL"/>
    <s v="CRA 27 nº45 a 16"/>
    <s v="VARIAS SEDES"/>
    <s v="U"/>
    <d v="1899-12-30T08:15:00"/>
    <x v="16"/>
    <d v="1899-12-30T10:30:00"/>
    <m/>
    <n v="338363.70761904761"/>
    <m/>
    <m/>
    <m/>
    <m/>
    <n v="338363.70761904761"/>
  </r>
  <r>
    <d v="2024-05-10T00:00:00"/>
    <x v="2"/>
    <m/>
    <m/>
    <s v="JESUS ANTONIO ACOSTA"/>
    <n v="3112750373"/>
    <s v="BOGOTA"/>
    <s v="UNIVERSIDAD DISTRITAL"/>
    <s v="CALERA"/>
    <s v="CALERA"/>
    <s v="R"/>
    <d v="1899-12-30T07:00:00"/>
    <x v="3"/>
    <d v="1899-12-30T10:00:00"/>
    <m/>
    <m/>
    <n v="339543.58047619049"/>
    <m/>
    <m/>
    <m/>
    <n v="339543.58047619049"/>
  </r>
  <r>
    <d v="2024-05-10T00:00:00"/>
    <x v="3"/>
    <m/>
    <m/>
    <s v="WILSON ROJAS"/>
    <n v="3127090611"/>
    <s v="BOGOTA"/>
    <s v="UNIVERSIDAD DISTRITAL"/>
    <s v="KRA 53 A 123-34"/>
    <s v="KRA 95 CLL 62"/>
    <s v="U"/>
    <d v="1899-12-30T07:00:00"/>
    <x v="3"/>
    <d v="1899-12-30T10:00:00"/>
    <m/>
    <n v="338363.70761904761"/>
    <m/>
    <m/>
    <m/>
    <m/>
    <n v="338363.70761904761"/>
  </r>
  <r>
    <d v="2024-05-10T00:00:00"/>
    <x v="4"/>
    <m/>
    <m/>
    <s v="ANCIZAR LOPEZ"/>
    <n v="3173877316"/>
    <s v="BOGOTA"/>
    <s v="UNIVERSIDAD DISTRITAL"/>
    <s v="CRA 4 16 75"/>
    <s v="CRA 4 16 75"/>
    <s v="U"/>
    <d v="1899-12-30T08:30:00"/>
    <x v="17"/>
    <d v="1899-12-30T06:30:00"/>
    <m/>
    <n v="338363.70761904761"/>
    <m/>
    <m/>
    <m/>
    <m/>
    <n v="338363.70761904761"/>
  </r>
  <r>
    <d v="2024-05-14T00:00:00"/>
    <x v="1"/>
    <m/>
    <m/>
    <s v="ORLANDO NIÑO"/>
    <n v="3044420262"/>
    <s v="BOGOTA"/>
    <s v="UNIVERSIDAD DISTRITAL"/>
    <s v="CRA 27 nº45 a 16"/>
    <s v="VARIAS SEDES"/>
    <s v="U"/>
    <d v="1899-12-30T09:07:00"/>
    <x v="18"/>
    <d v="1899-12-30T10:36:00"/>
    <m/>
    <n v="338363.70761904761"/>
    <m/>
    <m/>
    <m/>
    <m/>
    <n v="338363.70761904761"/>
  </r>
  <r>
    <d v="2024-05-14T00:00:00"/>
    <x v="2"/>
    <m/>
    <m/>
    <s v="JESUS ANTONIO ACOSTA"/>
    <n v="3112750373"/>
    <s v="BOGOTA"/>
    <s v="UNIVERSIDAD DISTRITAL"/>
    <s v="VIVERO"/>
    <s v="VIVERO"/>
    <s v="R"/>
    <d v="1899-12-30T08:00:00"/>
    <x v="2"/>
    <d v="1899-12-30T10:00:00"/>
    <m/>
    <m/>
    <n v="339543.58047619049"/>
    <m/>
    <m/>
    <m/>
    <n v="339543.58047619049"/>
  </r>
  <r>
    <d v="2024-05-14T00:00:00"/>
    <x v="3"/>
    <m/>
    <m/>
    <s v="WILSON ROJAS"/>
    <n v="3127090611"/>
    <s v="BOGOTA"/>
    <s v="UNIVERSIDAD DISTRITAL"/>
    <s v="KRA 53 A 123-34"/>
    <s v="KRA 69 CLL 49"/>
    <s v="U"/>
    <d v="1899-12-30T07:00:00"/>
    <x v="3"/>
    <d v="1899-12-30T10:00:00"/>
    <m/>
    <n v="338363.70761904761"/>
    <m/>
    <m/>
    <m/>
    <m/>
    <n v="338363.70761904761"/>
  </r>
  <r>
    <d v="2024-05-14T00:00:00"/>
    <x v="4"/>
    <m/>
    <m/>
    <s v="ANCIZAR LOPEZ"/>
    <n v="3173877316"/>
    <s v="BOGOTA"/>
    <s v="UNIVERSIDAD DISTRITAL"/>
    <s v="CRA 4 16 75"/>
    <s v="CRA 4 16 75"/>
    <s v="U"/>
    <d v="1899-12-30T09:00:00"/>
    <x v="2"/>
    <d v="1899-12-30T09:00:00"/>
    <m/>
    <n v="338363.70761904761"/>
    <m/>
    <m/>
    <m/>
    <m/>
    <n v="338363.70761904761"/>
  </r>
  <r>
    <d v="2024-05-15T00:00:00"/>
    <x v="1"/>
    <m/>
    <m/>
    <s v="ORLANDO NIÑO"/>
    <n v="3044420262"/>
    <s v="BOGOTA"/>
    <s v="UNIVERSIDAD DISTRITAL"/>
    <s v="CRA 27 nº45 a 16"/>
    <s v="VARIAS SEDES"/>
    <s v="U"/>
    <d v="1899-12-30T08:35:00"/>
    <x v="19"/>
    <d v="1899-12-30T11:09:00"/>
    <m/>
    <n v="338363.70761904761"/>
    <m/>
    <m/>
    <m/>
    <m/>
    <n v="338363.70761904761"/>
  </r>
  <r>
    <d v="2024-05-15T00:00:00"/>
    <x v="2"/>
    <m/>
    <m/>
    <s v="JESUS ANTONIO ACOSTA"/>
    <n v="3112750373"/>
    <s v="BOGOTA"/>
    <s v="UNIVERSIDAD DISTRITAL"/>
    <s v="CALERA"/>
    <s v="VIVERO"/>
    <s v="R"/>
    <d v="1899-12-30T06:00:00"/>
    <x v="8"/>
    <d v="1899-12-30T10:00:00"/>
    <m/>
    <m/>
    <n v="339543.58047619049"/>
    <m/>
    <m/>
    <m/>
    <n v="339543.58047619049"/>
  </r>
  <r>
    <d v="2024-05-15T00:00:00"/>
    <x v="3"/>
    <m/>
    <m/>
    <s v="WILSON ROJAS"/>
    <n v="3127090611"/>
    <s v="BOGOTA"/>
    <s v="UNIVERSIDAD DISTRITAL"/>
    <s v="KRA 53 A 123-34"/>
    <s v="KRA 95 CLL 52"/>
    <s v="U"/>
    <d v="1899-12-30T07:00:00"/>
    <x v="3"/>
    <d v="1899-12-30T10:00:00"/>
    <m/>
    <n v="338363.70761904761"/>
    <m/>
    <m/>
    <m/>
    <m/>
    <n v="338363.70761904761"/>
  </r>
  <r>
    <d v="2024-05-15T00:00:00"/>
    <x v="4"/>
    <m/>
    <m/>
    <s v="ANCIZAR LOPEZ"/>
    <n v="3173877316"/>
    <s v="BOGOTA"/>
    <s v="UNIVERSIDAD DISTRITAL"/>
    <s v="CRA 4 16 75"/>
    <s v="CRA 4 16 75"/>
    <s v="U"/>
    <d v="1899-12-30T09:00:00"/>
    <x v="17"/>
    <d v="1899-12-30T06:00:00"/>
    <m/>
    <n v="338363.70761904761"/>
    <m/>
    <m/>
    <m/>
    <m/>
    <n v="338363.70761904761"/>
  </r>
  <r>
    <d v="2024-05-16T00:00:00"/>
    <x v="1"/>
    <m/>
    <m/>
    <s v="ORLANDO NIÑO"/>
    <n v="3044420262"/>
    <s v="BOGOTA"/>
    <s v="UNIVERSIDAD DISTRITAL"/>
    <s v="CRA 27 nº45 a 16"/>
    <s v="VARIAS SEDES"/>
    <s v="U"/>
    <d v="1899-12-30T08:01:00"/>
    <x v="20"/>
    <d v="1899-12-30T10:13:00"/>
    <m/>
    <n v="338363.70761904761"/>
    <m/>
    <m/>
    <m/>
    <m/>
    <n v="338363.70761904761"/>
  </r>
  <r>
    <d v="2024-05-16T00:00:00"/>
    <x v="2"/>
    <m/>
    <m/>
    <s v="JESUS ANTONIO ACOSTA"/>
    <n v="3112750373"/>
    <s v="BOGOTA"/>
    <s v="UNIVERSIDAD DISTRITAL"/>
    <s v="VIVERO"/>
    <s v="VIVERO"/>
    <s v="R"/>
    <d v="1899-12-30T07:00:00"/>
    <x v="3"/>
    <d v="1899-12-30T10:00:00"/>
    <m/>
    <m/>
    <n v="339543.58047619049"/>
    <m/>
    <m/>
    <m/>
    <n v="339543.58047619049"/>
  </r>
  <r>
    <d v="2024-05-16T00:00:00"/>
    <x v="3"/>
    <m/>
    <m/>
    <s v="WILSON ROJAS"/>
    <n v="3127090611"/>
    <s v="BOGOTA"/>
    <s v="UNIVERSIDAD DISTRITAL"/>
    <s v="KRA 53 A 123-34"/>
    <s v="KRA 95 CLL 52"/>
    <s v="U"/>
    <d v="1899-12-30T07:00:00"/>
    <x v="3"/>
    <d v="1899-12-30T10:00:00"/>
    <m/>
    <n v="338363.70761904761"/>
    <m/>
    <m/>
    <m/>
    <m/>
    <n v="338363.70761904761"/>
  </r>
  <r>
    <d v="2024-05-16T00:00:00"/>
    <x v="4"/>
    <m/>
    <m/>
    <s v="ANCIZAR LOPEZ"/>
    <n v="3173877316"/>
    <s v="BOGOTA"/>
    <s v="UNIVERSIDAD DISTRITAL"/>
    <s v="CRA 4 16 75"/>
    <s v="CRA 4 16 75"/>
    <s v="U"/>
    <d v="1899-12-30T09:30:00"/>
    <x v="2"/>
    <d v="1899-12-30T08:30:00"/>
    <m/>
    <n v="338363.70761904761"/>
    <m/>
    <m/>
    <m/>
    <m/>
    <n v="338363.70761904761"/>
  </r>
  <r>
    <d v="2024-05-17T00:00:00"/>
    <x v="1"/>
    <m/>
    <m/>
    <s v="ORLANDO NIÑO"/>
    <n v="3044420262"/>
    <s v="BOGOTA"/>
    <s v="UNIVERSIDAD DISTRITAL"/>
    <s v="CRA 27 nº45 a 16"/>
    <s v="VARIAS SEDES"/>
    <s v="U"/>
    <d v="1899-12-30T08:06:00"/>
    <x v="21"/>
    <d v="1899-12-30T11:30:00"/>
    <m/>
    <n v="338363.70761904761"/>
    <m/>
    <m/>
    <m/>
    <m/>
    <n v="338363.70761904761"/>
  </r>
  <r>
    <d v="2024-05-17T00:00:00"/>
    <x v="2"/>
    <m/>
    <m/>
    <s v="JESUS ANTONIO ACOSTA"/>
    <n v="3112750373"/>
    <s v="BOGOTA"/>
    <s v="UNIVERSIDAD DISTRITAL"/>
    <s v="CALERA"/>
    <s v="CLUB"/>
    <s v="R"/>
    <d v="1899-12-30T07:30:00"/>
    <x v="11"/>
    <d v="1899-12-30T10:00:00"/>
    <m/>
    <m/>
    <n v="339543.58047619049"/>
    <m/>
    <m/>
    <m/>
    <n v="339543.58047619049"/>
  </r>
  <r>
    <d v="2024-05-17T00:00:00"/>
    <x v="3"/>
    <m/>
    <m/>
    <s v="WILSON ROJAS"/>
    <n v="3127090611"/>
    <s v="BOGOTA"/>
    <s v="UNIVERSIDAD DISTRITAL"/>
    <s v="KRA 53 A 123-34"/>
    <s v="AV 68 CLL 52"/>
    <s v="U"/>
    <d v="1899-12-30T07:00:00"/>
    <x v="3"/>
    <d v="1899-12-30T10:00:00"/>
    <m/>
    <n v="338363.70761904761"/>
    <m/>
    <m/>
    <m/>
    <m/>
    <n v="338363.70761904761"/>
  </r>
  <r>
    <d v="2024-05-17T00:00:00"/>
    <x v="4"/>
    <m/>
    <m/>
    <s v="ANCIZAR LOPEZ"/>
    <n v="3173877316"/>
    <s v="BOGOTA"/>
    <s v="UNIVERSIDAD DISTRITAL"/>
    <s v="CRA 4 16 75"/>
    <s v="CRA 4 16 75"/>
    <s v="U"/>
    <d v="1899-12-30T07:30:00"/>
    <x v="2"/>
    <d v="1899-12-30T10:30:00"/>
    <m/>
    <n v="338363.70761904761"/>
    <m/>
    <m/>
    <m/>
    <m/>
    <n v="338363.70761904761"/>
  </r>
  <r>
    <d v="2024-05-20T00:00:00"/>
    <x v="1"/>
    <m/>
    <m/>
    <s v="ORLANDO NIÑO"/>
    <n v="3044420262"/>
    <s v="BOGOTA"/>
    <s v="UNIVERSIDAD DISTRITAL"/>
    <s v="CRA 27 nº45 a 16"/>
    <s v="VARIAS SEDES"/>
    <s v="U"/>
    <d v="1899-12-30T08:35:00"/>
    <x v="22"/>
    <d v="1899-12-30T10:03:00"/>
    <m/>
    <n v="338363.70761904761"/>
    <m/>
    <m/>
    <m/>
    <m/>
    <n v="338363.70761904761"/>
  </r>
  <r>
    <d v="2024-05-20T00:00:00"/>
    <x v="2"/>
    <m/>
    <m/>
    <s v="JESUS ANTONIO ACOSTA"/>
    <n v="3112750373"/>
    <s v="BOGOTA"/>
    <s v="UNIVERSIDAD DISTRITAL"/>
    <s v="CALERA"/>
    <s v="CALERA"/>
    <s v="R"/>
    <d v="1899-12-30T06:30:00"/>
    <x v="23"/>
    <d v="1899-12-30T16:00:00"/>
    <m/>
    <m/>
    <n v="339543.58047619049"/>
    <m/>
    <m/>
    <m/>
    <n v="339543.58047619049"/>
  </r>
  <r>
    <d v="2024-05-20T00:00:00"/>
    <x v="3"/>
    <m/>
    <m/>
    <s v="WILSON ROJAS"/>
    <n v="3127090611"/>
    <s v="BOGOTA"/>
    <s v="UNIVERSIDAD DISTRITAL"/>
    <s v="KRA 53 A 123-34"/>
    <s v="CALERA"/>
    <s v="U"/>
    <d v="1899-12-30T07:00:00"/>
    <x v="3"/>
    <d v="1899-12-30T10:00:00"/>
    <m/>
    <n v="338363.70761904761"/>
    <m/>
    <m/>
    <m/>
    <m/>
    <n v="338363.70761904761"/>
  </r>
  <r>
    <d v="2024-05-20T00:00:00"/>
    <x v="4"/>
    <m/>
    <m/>
    <s v="ANCIZAR LOPEZ"/>
    <n v="3173877316"/>
    <s v="BOGOTA"/>
    <s v="UNIVERSIDAD DISTRITAL"/>
    <s v="CRA 4 16 75"/>
    <s v="CRA 4 16 75"/>
    <s v="U"/>
    <d v="1899-12-30T08:30:00"/>
    <x v="4"/>
    <d v="1899-12-30T10:30:00"/>
    <m/>
    <n v="338363.70761904761"/>
    <m/>
    <m/>
    <m/>
    <m/>
    <n v="338363.70761904761"/>
  </r>
  <r>
    <d v="2024-05-21T00:00:00"/>
    <x v="1"/>
    <m/>
    <m/>
    <s v="ORLANDO NIÑO"/>
    <n v="3044420262"/>
    <s v="BOGOTA"/>
    <s v="UNIVERSIDAD DISTRITAL"/>
    <s v="CRA 27 nº45 a 16"/>
    <s v="VARIAS SEDES"/>
    <s v="U"/>
    <d v="1899-12-30T07:27:00"/>
    <x v="24"/>
    <d v="1899-12-30T10:11:00"/>
    <m/>
    <n v="338363.70761904761"/>
    <m/>
    <m/>
    <m/>
    <m/>
    <n v="338363.70761904761"/>
  </r>
  <r>
    <d v="2024-05-21T00:00:00"/>
    <x v="2"/>
    <m/>
    <m/>
    <s v="JESUS ANTONIO ACOSTA"/>
    <n v="3112750373"/>
    <s v="BOGOTA"/>
    <s v="UNIVERSIDAD DISTRITAL"/>
    <s v="CALERA"/>
    <s v="CALERA"/>
    <s v="R"/>
    <d v="1899-12-30T06:30:00"/>
    <x v="23"/>
    <d v="1899-12-30T16:00:00"/>
    <m/>
    <m/>
    <n v="339543.58047619049"/>
    <m/>
    <m/>
    <m/>
    <n v="339543.58047619049"/>
  </r>
  <r>
    <d v="2024-05-21T00:00:00"/>
    <x v="3"/>
    <m/>
    <m/>
    <s v="WILSON ROJAS"/>
    <n v="3127090611"/>
    <s v="BOGOTA"/>
    <s v="UNIVERSIDAD DISTRITAL"/>
    <s v="KRA 53 A 123-34"/>
    <s v="CALLE 13 CRA 32"/>
    <s v="U"/>
    <d v="1899-12-30T07:00:00"/>
    <x v="3"/>
    <d v="1899-12-30T10:00:00"/>
    <m/>
    <n v="338363.70761904761"/>
    <m/>
    <m/>
    <m/>
    <m/>
    <n v="338363.70761904761"/>
  </r>
  <r>
    <d v="2024-05-21T00:00:00"/>
    <x v="4"/>
    <m/>
    <m/>
    <s v="ANCIZAR LOPEZ"/>
    <n v="3173877316"/>
    <s v="BOGOTA"/>
    <s v="UNIVERSIDAD DISTRITAL"/>
    <s v="CRA 4 16 75"/>
    <s v="CRA 4 16 75"/>
    <s v="U"/>
    <d v="1899-12-30T07:30:00"/>
    <x v="2"/>
    <d v="1899-12-30T10:30:00"/>
    <m/>
    <n v="338363.70761904761"/>
    <m/>
    <m/>
    <m/>
    <m/>
    <n v="338363.70761904761"/>
  </r>
  <r>
    <d v="2024-05-22T00:00:00"/>
    <x v="1"/>
    <m/>
    <m/>
    <s v="ORLANDO NIÑO"/>
    <n v="3044420262"/>
    <s v="BOGOTA"/>
    <s v="UNIVERSIDAD DISTRITAL"/>
    <s v="CRA 27 nº45 a 16"/>
    <s v="VARIAS SEDES"/>
    <s v="U"/>
    <d v="1899-12-30T08:24:00"/>
    <x v="22"/>
    <d v="1899-12-30T10:14:00"/>
    <m/>
    <n v="338363.70761904761"/>
    <m/>
    <m/>
    <m/>
    <m/>
    <n v="338363.70761904761"/>
  </r>
  <r>
    <d v="2024-05-22T00:00:00"/>
    <x v="2"/>
    <m/>
    <m/>
    <s v="JESUS ANTONIO ACOSTA"/>
    <n v="3112750373"/>
    <s v="BOGOTA"/>
    <s v="UNIVERSIDAD DISTRITAL"/>
    <s v="VIVERO"/>
    <s v="CALERA"/>
    <s v="R"/>
    <d v="1899-12-30T09:00:00"/>
    <x v="4"/>
    <d v="1899-12-30T10:00:00"/>
    <m/>
    <m/>
    <n v="339543.58047619049"/>
    <m/>
    <m/>
    <m/>
    <n v="339543.58047619049"/>
  </r>
  <r>
    <d v="2024-05-22T00:00:00"/>
    <x v="3"/>
    <m/>
    <m/>
    <s v="WILSON ROJAS"/>
    <n v="3127090611"/>
    <s v="BOGOTA"/>
    <s v="UNIVERSIDAD DISTRITAL"/>
    <s v="KRA 53 A 123-34"/>
    <s v="KRA 95 CLL 52"/>
    <s v="U"/>
    <d v="1899-12-30T07:00:00"/>
    <x v="3"/>
    <d v="1899-12-30T10:00:00"/>
    <m/>
    <n v="338363.70761904761"/>
    <m/>
    <m/>
    <m/>
    <m/>
    <n v="338363.70761904761"/>
  </r>
  <r>
    <d v="2024-05-22T00:00:00"/>
    <x v="4"/>
    <m/>
    <m/>
    <s v="ANCIZAR LOPEZ"/>
    <n v="3173877316"/>
    <s v="BOGOTA"/>
    <s v="UNIVERSIDAD DISTRITAL"/>
    <s v="CRA 4 16 75"/>
    <s v="CRA 4 16 75"/>
    <s v="U"/>
    <d v="1899-12-30T07:30:00"/>
    <x v="2"/>
    <d v="1899-12-30T10:30:00"/>
    <m/>
    <n v="338363.70761904761"/>
    <m/>
    <m/>
    <m/>
    <m/>
    <n v="338363.70761904761"/>
  </r>
  <r>
    <d v="2024-05-23T00:00:00"/>
    <x v="1"/>
    <m/>
    <m/>
    <s v="ORLANDO NIÑO"/>
    <n v="3044420262"/>
    <s v="BOGOTA"/>
    <s v="UNIVERSIDAD DISTRITAL"/>
    <s v="CRA 27 nº45 a 16"/>
    <s v="VARIAS SEDES"/>
    <s v="U"/>
    <d v="1899-12-30T06:37:00"/>
    <x v="25"/>
    <d v="1899-12-30T10:29:00"/>
    <m/>
    <n v="338363.70761904761"/>
    <m/>
    <m/>
    <m/>
    <m/>
    <n v="338363.70761904761"/>
  </r>
  <r>
    <d v="2024-05-23T00:00:00"/>
    <x v="2"/>
    <m/>
    <m/>
    <s v="JESUS ANTONIO ACOSTA"/>
    <n v="3112750373"/>
    <s v="BOGOTA"/>
    <s v="UNIVERSIDAD DISTRITAL"/>
    <s v="CALERA"/>
    <s v="CALERA"/>
    <s v="R"/>
    <d v="1899-12-30T06:30:00"/>
    <x v="4"/>
    <d v="1899-12-30T12:30:00"/>
    <m/>
    <m/>
    <n v="339543.58047619049"/>
    <m/>
    <m/>
    <m/>
    <n v="339543.58047619049"/>
  </r>
  <r>
    <d v="2024-05-23T00:00:00"/>
    <x v="3"/>
    <m/>
    <m/>
    <s v="WILSON ROJAS"/>
    <n v="3127090611"/>
    <s v="BOGOTA"/>
    <s v="UNIVERSIDAD DISTRITAL"/>
    <s v="KRA 53 A 123-34"/>
    <s v="CALLE 13 CRA 32"/>
    <s v="U"/>
    <d v="1899-12-30T07:00:00"/>
    <x v="3"/>
    <d v="1899-12-30T10:00:00"/>
    <m/>
    <n v="338363.70761904761"/>
    <m/>
    <m/>
    <m/>
    <m/>
    <n v="338363.70761904761"/>
  </r>
  <r>
    <d v="2024-05-23T00:00:00"/>
    <x v="4"/>
    <m/>
    <m/>
    <s v="ANCIZAR LOPEZ"/>
    <n v="3173877316"/>
    <s v="BOGOTA"/>
    <s v="UNIVERSIDAD DISTRITAL"/>
    <s v="CRA 4 16 75"/>
    <s v="CRA 4 16 75"/>
    <s v="U"/>
    <d v="1899-12-30T07:30:00"/>
    <x v="3"/>
    <d v="1899-12-30T09:30:00"/>
    <m/>
    <n v="338363.70761904761"/>
    <m/>
    <m/>
    <m/>
    <m/>
    <n v="338363.70761904761"/>
  </r>
  <r>
    <d v="2024-05-24T00:00:00"/>
    <x v="1"/>
    <m/>
    <m/>
    <s v="ORLANDO NIÑO"/>
    <n v="3044420262"/>
    <s v="BOGOTA"/>
    <s v="UNIVERSIDAD DISTRITAL"/>
    <s v="CRA 27 nº45 a 16"/>
    <s v="VARIAS SEDES"/>
    <s v="U"/>
    <d v="1899-12-30T07:26:00"/>
    <x v="26"/>
    <d v="1899-12-30T10:05:00"/>
    <m/>
    <n v="338363.70761904761"/>
    <m/>
    <m/>
    <m/>
    <m/>
    <n v="338363.70761904761"/>
  </r>
  <r>
    <d v="2024-05-24T00:00:00"/>
    <x v="2"/>
    <m/>
    <m/>
    <s v="JESUS ANTONIO ACOSTA"/>
    <n v="3112750373"/>
    <s v="BOGOTA"/>
    <s v="UNIVERSIDAD DISTRITAL"/>
    <s v="CALERA"/>
    <s v="CALERA"/>
    <s v="R"/>
    <d v="1899-12-30T08:00:00"/>
    <x v="27"/>
    <d v="1899-12-30T11:30:00"/>
    <m/>
    <m/>
    <n v="339543.58047619049"/>
    <m/>
    <m/>
    <m/>
    <n v="339543.58047619049"/>
  </r>
  <r>
    <d v="2024-05-24T00:00:00"/>
    <x v="3"/>
    <m/>
    <m/>
    <s v="WILSON ROJAS"/>
    <n v="3127090611"/>
    <s v="BOGOTA"/>
    <s v="UNIVERSIDAD DISTRITAL"/>
    <s v="KRA 53 A 123-34"/>
    <s v="CALLE 13 CRA 32"/>
    <s v="U"/>
    <d v="1899-12-30T07:00:00"/>
    <x v="3"/>
    <d v="1899-12-30T10:00:00"/>
    <m/>
    <n v="338363.70761904761"/>
    <m/>
    <m/>
    <m/>
    <m/>
    <n v="338363.70761904761"/>
  </r>
  <r>
    <d v="2024-05-24T00:00:00"/>
    <x v="4"/>
    <m/>
    <m/>
    <s v="ANCIZAR LOPEZ"/>
    <n v="3173877316"/>
    <s v="BOGOTA"/>
    <s v="UNIVERSIDAD DISTRITAL"/>
    <s v="CRA 4 16 75"/>
    <s v="CRA 4 16 75"/>
    <s v="U"/>
    <d v="1899-12-30T09:00:00"/>
    <x v="8"/>
    <d v="1899-12-30T07:00:00"/>
    <m/>
    <n v="338363.70761904761"/>
    <m/>
    <m/>
    <m/>
    <m/>
    <n v="338363.70761904761"/>
  </r>
  <r>
    <d v="2024-05-27T00:00:00"/>
    <x v="1"/>
    <m/>
    <m/>
    <s v="ORLANDO NIÑO"/>
    <n v="3044420262"/>
    <s v="BOGOTA"/>
    <s v="UNIVERSIDAD DISTRITAL"/>
    <s v="CRA 27 nº45 a 16"/>
    <s v="VARIAS SEDES"/>
    <s v="U"/>
    <d v="1899-12-30T07:29:00"/>
    <x v="28"/>
    <d v="1899-12-30T10:21:00"/>
    <m/>
    <n v="338363.70761904761"/>
    <m/>
    <m/>
    <m/>
    <m/>
    <n v="338363.70761904761"/>
  </r>
  <r>
    <d v="2024-05-27T00:00:00"/>
    <x v="2"/>
    <m/>
    <m/>
    <s v="JESUS ANTONIO ACOSTA"/>
    <n v="3112750373"/>
    <s v="BOGOTA"/>
    <s v="UNIVERSIDAD DISTRITAL"/>
    <s v="CALERA"/>
    <s v="CALERA"/>
    <s v="R"/>
    <d v="1899-12-30T08:00:00"/>
    <x v="11"/>
    <d v="1899-12-30T09:30:00"/>
    <m/>
    <m/>
    <n v="339543.58047619049"/>
    <m/>
    <m/>
    <m/>
    <n v="339543.58047619049"/>
  </r>
  <r>
    <d v="2024-05-27T00:00:00"/>
    <x v="3"/>
    <m/>
    <m/>
    <s v="WILSON ROJAS"/>
    <n v="3127090611"/>
    <s v="BOGOTA"/>
    <s v="UNIVERSIDAD DISTRITAL"/>
    <s v="KRA 53 A 123-34"/>
    <s v="KRA 95 CLL 52"/>
    <s v="U"/>
    <d v="1899-12-30T07:00:00"/>
    <x v="3"/>
    <d v="1899-12-30T10:00:00"/>
    <m/>
    <n v="338363.70761904761"/>
    <m/>
    <m/>
    <m/>
    <m/>
    <n v="338363.70761904761"/>
  </r>
  <r>
    <d v="2024-05-27T00:00:00"/>
    <x v="4"/>
    <m/>
    <m/>
    <s v="ANCIZAR LOPEZ"/>
    <n v="3173877316"/>
    <s v="BOGOTA"/>
    <s v="UNIVERSIDAD DISTRITAL"/>
    <s v="CRA 4 16 75"/>
    <s v="CRA 4 16 75"/>
    <s v="U"/>
    <d v="1899-12-30T07:30:00"/>
    <x v="29"/>
    <d v="1899-12-30T11:00:00"/>
    <m/>
    <n v="338363.70761904761"/>
    <m/>
    <m/>
    <m/>
    <m/>
    <n v="338363.70761904761"/>
  </r>
  <r>
    <d v="2024-05-28T00:00:00"/>
    <x v="1"/>
    <m/>
    <m/>
    <s v="ORLANDO NIÑO"/>
    <n v="3044420262"/>
    <s v="BOGOTA"/>
    <s v="UNIVERSIDAD DISTRITAL"/>
    <s v="CRA 27 nº45 a 16"/>
    <s v="VARIAS SEDES"/>
    <s v="U"/>
    <d v="1899-12-30T08:42:00"/>
    <x v="30"/>
    <d v="1899-12-30T10:21:00"/>
    <m/>
    <n v="338363.70761904761"/>
    <m/>
    <m/>
    <m/>
    <m/>
    <n v="338363.70761904761"/>
  </r>
  <r>
    <d v="2024-05-28T00:00:00"/>
    <x v="2"/>
    <m/>
    <m/>
    <s v="JESUS ANTONIO ACOSTA"/>
    <n v="3112750373"/>
    <s v="BOGOTA"/>
    <s v="UNIVERSIDAD DISTRITAL"/>
    <s v="CALERA"/>
    <s v="CALERA"/>
    <s v="R"/>
    <d v="1899-12-30T08:00:00"/>
    <x v="11"/>
    <d v="1899-12-30T09:30:00"/>
    <m/>
    <m/>
    <n v="339543.58047619049"/>
    <m/>
    <m/>
    <m/>
    <n v="339543.58047619049"/>
  </r>
  <r>
    <d v="2024-05-28T00:00:00"/>
    <x v="3"/>
    <m/>
    <m/>
    <s v="WILSON ROJAS"/>
    <n v="3127090611"/>
    <s v="BOGOTA"/>
    <s v="UNIVERSIDAD DISTRITAL"/>
    <s v="KRA 53 A 123-34"/>
    <s v="CALLE 13 CRA 32"/>
    <s v="U"/>
    <d v="1899-12-30T07:00:00"/>
    <x v="2"/>
    <d v="1899-12-30T11:00:00"/>
    <m/>
    <n v="338363.70761904761"/>
    <m/>
    <m/>
    <m/>
    <m/>
    <n v="338363.70761904761"/>
  </r>
  <r>
    <d v="2024-05-28T00:00:00"/>
    <x v="4"/>
    <m/>
    <m/>
    <s v="ANCIZAR LOPEZ"/>
    <n v="3173877316"/>
    <s v="BOGOTA"/>
    <s v="UNIVERSIDAD DISTRITAL"/>
    <s v="CRA 4 16 75"/>
    <s v="CRA 4 16 75"/>
    <s v="U"/>
    <d v="1899-12-30T07:30:00"/>
    <x v="4"/>
    <d v="1899-12-30T11:30:00"/>
    <m/>
    <n v="338363.70761904761"/>
    <m/>
    <m/>
    <m/>
    <m/>
    <n v="338363.70761904761"/>
  </r>
  <r>
    <d v="2024-05-29T00:00:00"/>
    <x v="1"/>
    <m/>
    <m/>
    <s v="ORLANDO NIÑO"/>
    <n v="3044420262"/>
    <s v="BOGOTA"/>
    <s v="UNIVERSIDAD DISTRITAL"/>
    <s v="CRA 27 nº45 a 16"/>
    <s v="VARIAS SEDES"/>
    <s v="U"/>
    <d v="1899-12-30T08:33:00"/>
    <x v="22"/>
    <d v="1899-12-30T10:05:00"/>
    <m/>
    <n v="338363.70761904761"/>
    <m/>
    <m/>
    <m/>
    <m/>
    <n v="338363.70761904761"/>
  </r>
  <r>
    <d v="2024-05-29T00:00:00"/>
    <x v="2"/>
    <m/>
    <m/>
    <s v="JESUS ANTONIO ACOSTA"/>
    <n v="3112750373"/>
    <s v="BOGOTA"/>
    <s v="UNIVERSIDAD DISTRITAL"/>
    <s v="CALERA"/>
    <s v="CALERA"/>
    <s v="R"/>
    <d v="1899-12-30T08:00:00"/>
    <x v="11"/>
    <d v="1899-12-30T09:30:00"/>
    <m/>
    <m/>
    <n v="339543.58047619049"/>
    <m/>
    <m/>
    <m/>
    <n v="339543.58047619049"/>
  </r>
  <r>
    <d v="2024-05-29T00:00:00"/>
    <x v="3"/>
    <m/>
    <m/>
    <s v="WILSON ROJAS"/>
    <n v="3127090611"/>
    <s v="BOGOTA"/>
    <s v="UNIVERSIDAD DISTRITAL"/>
    <s v="KRA 53 A 123-34"/>
    <s v="CALLE 13 CRA 32"/>
    <s v="U"/>
    <d v="1899-12-30T07:00:00"/>
    <x v="3"/>
    <d v="1899-12-30T10:00:00"/>
    <m/>
    <n v="338363.70761904761"/>
    <m/>
    <m/>
    <m/>
    <m/>
    <n v="338363.70761904761"/>
  </r>
  <r>
    <d v="2024-05-29T00:00:00"/>
    <x v="4"/>
    <m/>
    <m/>
    <s v="ANCIZAR LOPEZ"/>
    <n v="3173877316"/>
    <s v="BOGOTA"/>
    <s v="UNIVERSIDAD DISTRITAL"/>
    <s v="CRA 4 16 75"/>
    <s v="CRA 4 16 75"/>
    <s v="U"/>
    <d v="1899-12-30T07:30:00"/>
    <x v="29"/>
    <d v="1899-12-30T11:00:00"/>
    <m/>
    <n v="338363.70761904761"/>
    <m/>
    <m/>
    <m/>
    <m/>
    <n v="338363.70761904761"/>
  </r>
  <r>
    <d v="2024-05-30T00:00:00"/>
    <x v="1"/>
    <m/>
    <m/>
    <s v="ORLANDO NIÑO"/>
    <n v="3044420262"/>
    <s v="BOGOTA"/>
    <s v="UNIVERSIDAD DISTRITAL"/>
    <s v="CRA 27 nº45 a 16"/>
    <s v="VARIAS SEDES"/>
    <s v="U"/>
    <d v="1899-12-30T08:28:00"/>
    <x v="31"/>
    <d v="1899-12-30T10:47:00"/>
    <m/>
    <n v="338363.70761904761"/>
    <m/>
    <m/>
    <m/>
    <m/>
    <n v="338363.70761904761"/>
  </r>
  <r>
    <d v="2024-05-30T00:00:00"/>
    <x v="2"/>
    <m/>
    <m/>
    <s v="JESUS ANTONIO ACOSTA"/>
    <n v="3112750373"/>
    <s v="BOGOTA"/>
    <s v="UNIVERSIDAD DISTRITAL"/>
    <s v="CALERA"/>
    <s v="CALERA"/>
    <s v="R"/>
    <d v="1899-12-30T08:00:00"/>
    <x v="11"/>
    <d v="1899-12-30T09:30:00"/>
    <m/>
    <m/>
    <n v="339543.58047619049"/>
    <m/>
    <m/>
    <m/>
    <n v="339543.58047619049"/>
  </r>
  <r>
    <d v="2024-05-30T00:00:00"/>
    <x v="3"/>
    <m/>
    <m/>
    <s v="WILSON ROJAS"/>
    <n v="3127090611"/>
    <s v="BOGOTA"/>
    <s v="UNIVERSIDAD DISTRITAL"/>
    <s v="KRA 53 A 123-34"/>
    <s v="CALLE 13 CRA 32"/>
    <s v="U"/>
    <d v="1899-12-30T07:00:00"/>
    <x v="3"/>
    <d v="1899-12-30T10:00:00"/>
    <m/>
    <n v="338363.70761904761"/>
    <m/>
    <m/>
    <m/>
    <m/>
    <n v="338363.70761904761"/>
  </r>
  <r>
    <d v="2024-05-30T00:00:00"/>
    <x v="4"/>
    <m/>
    <m/>
    <s v="ANCIZAR LOPEZ"/>
    <n v="3173877316"/>
    <s v="BOGOTA"/>
    <s v="UNIVERSIDAD DISTRITAL"/>
    <s v="CRA 4 16 75"/>
    <s v="CRA 4 16 75"/>
    <s v="U"/>
    <d v="1899-12-30T07:30:00"/>
    <x v="29"/>
    <d v="1899-12-30T11:00:00"/>
    <m/>
    <n v="338363.70761904761"/>
    <m/>
    <m/>
    <m/>
    <m/>
    <n v="338363.70761904761"/>
  </r>
  <r>
    <d v="2024-05-31T00:00:00"/>
    <x v="1"/>
    <m/>
    <m/>
    <s v="ORLANDO NIÑO"/>
    <n v="3044420262"/>
    <s v="BOGOTA"/>
    <s v="UNIVERSIDAD DISTRITAL"/>
    <s v="CRA 27 nº45 a 16"/>
    <s v="VARIAS SEDES"/>
    <s v="U"/>
    <d v="1899-12-30T08:47:00"/>
    <x v="32"/>
    <d v="1899-12-30T09:59:00"/>
    <m/>
    <n v="338363.70761904761"/>
    <m/>
    <m/>
    <m/>
    <m/>
    <n v="338363.70761904761"/>
  </r>
  <r>
    <d v="2024-05-31T00:00:00"/>
    <x v="2"/>
    <m/>
    <m/>
    <s v="JESUS ANTONIO ACOSTA"/>
    <n v="3112750373"/>
    <s v="BOGOTA"/>
    <s v="UNIVERSIDAD DISTRITAL"/>
    <s v="CALERA"/>
    <s v="CALERA"/>
    <s v="R"/>
    <d v="1899-12-30T08:00:00"/>
    <x v="11"/>
    <d v="1899-12-30T09:30:00"/>
    <m/>
    <m/>
    <n v="339543.58047619049"/>
    <m/>
    <m/>
    <m/>
    <n v="339543.58047619049"/>
  </r>
  <r>
    <d v="2024-05-31T00:00:00"/>
    <x v="3"/>
    <m/>
    <m/>
    <s v="WILSON ROJAS"/>
    <n v="3127090611"/>
    <s v="BOGOTA"/>
    <s v="UNIVERSIDAD DISTRITAL"/>
    <s v="KRA 53 A 123-34"/>
    <s v="CALLE 13 CRA 32"/>
    <s v="U"/>
    <d v="1899-12-30T08:00:00"/>
    <x v="3"/>
    <d v="1899-12-30T09:00:00"/>
    <m/>
    <n v="338363.70761904761"/>
    <m/>
    <m/>
    <m/>
    <m/>
    <n v="338363.70761904761"/>
  </r>
  <r>
    <d v="2024-05-31T00:00:00"/>
    <x v="4"/>
    <m/>
    <m/>
    <s v="ANCIZAR LOPEZ"/>
    <n v="3173877316"/>
    <s v="BOGOTA"/>
    <s v="UNIVERSIDAD DISTRITAL"/>
    <s v="CRA 4 16 75"/>
    <s v="CRA 4 16 75"/>
    <s v="U"/>
    <d v="1899-12-30T07:30:00"/>
    <x v="29"/>
    <d v="1899-12-30T11:00:00"/>
    <m/>
    <n v="338363.70761904761"/>
    <m/>
    <m/>
    <m/>
    <m/>
    <n v="338363.7076190476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2" cacheId="54" applyNumberFormats="0" applyBorderFormats="0" applyFontFormats="0" applyPatternFormats="0" applyAlignmentFormats="0" applyWidthHeightFormats="1" dataCaption="Valores" updatedVersion="6" minRefreshableVersion="3" useAutoFormatting="1" itemPrintTitles="1" createdVersion="8" indent="0" outline="1" outlineData="1" multipleFieldFilters="0">
  <location ref="A1:D7" firstHeaderRow="0" firstDataRow="1" firstDataCol="1"/>
  <pivotFields count="23">
    <pivotField showAll="0"/>
    <pivotField axis="axisRow" dataField="1" showAll="0">
      <items count="6">
        <item x="1"/>
        <item x="2"/>
        <item x="3"/>
        <item x="0"/>
        <item x="4"/>
        <item t="default"/>
      </items>
    </pivotField>
    <pivotField showAll="0" defaultSubtota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34">
        <item x="11"/>
        <item x="0"/>
        <item x="1"/>
        <item x="2"/>
        <item x="3"/>
        <item x="4"/>
        <item x="5"/>
        <item x="6"/>
        <item x="7"/>
        <item x="8"/>
        <item x="9"/>
        <item x="10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dataField="1" showAll="0" defaultSubtotal="0"/>
    <pivotField showAll="0">
      <items count="63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t="default"/>
      </items>
    </pivotField>
    <pivotField showAll="0">
      <items count="27">
        <item sd="0" x="0"/>
        <item sd="0" x="25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enta de PLACA FIJA " fld="1" subtotal="count" baseField="0" baseItem="0"/>
    <dataField name="Suma de TOTAL HORAS " fld="12" baseField="1" baseItem="0" numFmtId="46"/>
    <dataField name="Suma de TOTAL SERVICIO" fld="20" baseField="0" baseItem="0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workbookViewId="0">
      <selection activeCell="F18" sqref="F18"/>
    </sheetView>
  </sheetViews>
  <sheetFormatPr baseColWidth="10" defaultColWidth="11.42578125" defaultRowHeight="15" x14ac:dyDescent="0.25"/>
  <cols>
    <col min="1" max="1" width="8.140625" customWidth="1"/>
    <col min="2" max="2" width="24.7109375" style="32" customWidth="1"/>
    <col min="3" max="3" width="29" customWidth="1"/>
    <col min="4" max="4" width="14.85546875" customWidth="1"/>
    <col min="5" max="5" width="32.85546875" bestFit="1" customWidth="1"/>
    <col min="6" max="6" width="19.42578125" customWidth="1"/>
    <col min="7" max="7" width="17" customWidth="1"/>
    <col min="8" max="8" width="19.85546875" customWidth="1"/>
    <col min="9" max="9" width="14.42578125" bestFit="1" customWidth="1"/>
    <col min="10" max="10" width="14.42578125" customWidth="1"/>
    <col min="11" max="11" width="16.42578125" customWidth="1"/>
    <col min="12" max="12" width="14" bestFit="1" customWidth="1"/>
    <col min="13" max="13" width="15" bestFit="1" customWidth="1"/>
    <col min="15" max="15" width="14" bestFit="1" customWidth="1"/>
    <col min="16" max="16" width="19" customWidth="1"/>
    <col min="17" max="17" width="12.42578125" bestFit="1" customWidth="1"/>
    <col min="18" max="18" width="15" customWidth="1"/>
    <col min="19" max="19" width="15.42578125" customWidth="1"/>
    <col min="20" max="20" width="15" bestFit="1" customWidth="1"/>
  </cols>
  <sheetData>
    <row r="1" spans="1:18" s="4" customFormat="1" x14ac:dyDescent="0.25">
      <c r="A1" s="98"/>
      <c r="B1" s="99"/>
      <c r="C1" s="104" t="s">
        <v>28</v>
      </c>
      <c r="D1" s="105"/>
      <c r="E1" s="105"/>
      <c r="F1" s="106"/>
      <c r="G1" s="104" t="s">
        <v>8</v>
      </c>
      <c r="H1" s="106"/>
    </row>
    <row r="2" spans="1:18" s="4" customFormat="1" ht="15.75" thickBot="1" x14ac:dyDescent="0.3">
      <c r="A2" s="100"/>
      <c r="B2" s="101"/>
      <c r="C2" s="107"/>
      <c r="D2" s="108"/>
      <c r="E2" s="108"/>
      <c r="F2" s="109"/>
      <c r="G2" s="110"/>
      <c r="H2" s="112"/>
    </row>
    <row r="3" spans="1:18" s="4" customFormat="1" ht="15.75" thickBot="1" x14ac:dyDescent="0.3">
      <c r="A3" s="100"/>
      <c r="B3" s="101"/>
      <c r="C3" s="107"/>
      <c r="D3" s="108"/>
      <c r="E3" s="108"/>
      <c r="F3" s="109"/>
      <c r="G3" s="113" t="s">
        <v>29</v>
      </c>
      <c r="H3" s="114"/>
    </row>
    <row r="4" spans="1:18" s="4" customFormat="1" ht="15.75" thickBot="1" x14ac:dyDescent="0.3">
      <c r="A4" s="100"/>
      <c r="B4" s="101"/>
      <c r="C4" s="110"/>
      <c r="D4" s="111"/>
      <c r="E4" s="111"/>
      <c r="F4" s="112"/>
      <c r="G4" s="115" t="s">
        <v>30</v>
      </c>
      <c r="H4" s="116"/>
    </row>
    <row r="5" spans="1:18" s="4" customFormat="1" x14ac:dyDescent="0.25">
      <c r="A5" s="100"/>
      <c r="B5" s="101"/>
      <c r="C5" s="104" t="s">
        <v>79</v>
      </c>
      <c r="D5" s="105"/>
      <c r="E5" s="105"/>
      <c r="F5" s="106"/>
      <c r="G5" s="117"/>
      <c r="H5" s="118"/>
    </row>
    <row r="6" spans="1:18" s="4" customFormat="1" x14ac:dyDescent="0.25">
      <c r="A6" s="100"/>
      <c r="B6" s="101"/>
      <c r="C6" s="107"/>
      <c r="D6" s="108"/>
      <c r="E6" s="108"/>
      <c r="F6" s="109"/>
      <c r="G6" s="117"/>
      <c r="H6" s="118"/>
    </row>
    <row r="7" spans="1:18" s="4" customFormat="1" ht="15.75" thickBot="1" x14ac:dyDescent="0.3">
      <c r="A7" s="102"/>
      <c r="B7" s="103"/>
      <c r="C7" s="110"/>
      <c r="D7" s="111"/>
      <c r="E7" s="111"/>
      <c r="F7" s="112"/>
      <c r="G7" s="119"/>
      <c r="H7" s="120"/>
    </row>
    <row r="8" spans="1:18" ht="33.75" customHeight="1" x14ac:dyDescent="0.25">
      <c r="A8" s="51" t="s">
        <v>80</v>
      </c>
      <c r="B8" s="52" t="s">
        <v>81</v>
      </c>
      <c r="C8" s="53" t="s">
        <v>82</v>
      </c>
      <c r="D8" s="52" t="s">
        <v>83</v>
      </c>
      <c r="E8" s="52" t="s">
        <v>84</v>
      </c>
      <c r="F8" s="52" t="s">
        <v>85</v>
      </c>
      <c r="G8" s="52" t="s">
        <v>86</v>
      </c>
      <c r="H8" s="52" t="s">
        <v>87</v>
      </c>
      <c r="I8" s="54" t="s">
        <v>88</v>
      </c>
      <c r="J8" s="54" t="s">
        <v>89</v>
      </c>
      <c r="K8" s="54" t="s">
        <v>90</v>
      </c>
      <c r="L8" s="96" t="s">
        <v>91</v>
      </c>
      <c r="M8" s="97"/>
      <c r="N8" s="97" t="s">
        <v>92</v>
      </c>
      <c r="O8" s="97"/>
      <c r="P8" s="97"/>
      <c r="Q8" s="55" t="s">
        <v>93</v>
      </c>
      <c r="R8" s="56" t="s">
        <v>94</v>
      </c>
    </row>
    <row r="9" spans="1:18" ht="15.75" x14ac:dyDescent="0.25">
      <c r="A9" s="31">
        <v>1</v>
      </c>
      <c r="B9" s="57" t="s">
        <v>44</v>
      </c>
      <c r="C9" s="31" t="s">
        <v>65</v>
      </c>
      <c r="D9" s="45"/>
      <c r="E9" s="58" t="s">
        <v>95</v>
      </c>
      <c r="F9" s="59" t="s">
        <v>98</v>
      </c>
      <c r="G9" s="31" t="s">
        <v>96</v>
      </c>
      <c r="H9" s="95">
        <v>21</v>
      </c>
      <c r="I9" s="60">
        <f>6300000</f>
        <v>6300000</v>
      </c>
      <c r="J9" s="60">
        <f>+I9/21</f>
        <v>300000</v>
      </c>
      <c r="K9" s="60">
        <f t="shared" ref="K9:K12" si="0">+J9*H9</f>
        <v>6300000</v>
      </c>
      <c r="L9" s="61">
        <v>3.5000000000000003E-2</v>
      </c>
      <c r="M9" s="62">
        <f>K9*L9</f>
        <v>220500.00000000003</v>
      </c>
      <c r="N9" s="63" t="s">
        <v>0</v>
      </c>
      <c r="O9" s="64">
        <v>4.1399999999999996E-3</v>
      </c>
      <c r="P9" s="65">
        <f>+O9*K9</f>
        <v>26081.999999999996</v>
      </c>
      <c r="Q9" s="62">
        <f>+M9+P9</f>
        <v>246582.00000000003</v>
      </c>
      <c r="R9" s="62">
        <f>+K9-Q9</f>
        <v>6053418</v>
      </c>
    </row>
    <row r="10" spans="1:18" x14ac:dyDescent="0.25">
      <c r="A10" s="31">
        <v>2</v>
      </c>
      <c r="B10" s="45" t="s">
        <v>46</v>
      </c>
      <c r="C10" s="31" t="s">
        <v>97</v>
      </c>
      <c r="D10" s="45"/>
      <c r="E10" s="58" t="s">
        <v>95</v>
      </c>
      <c r="F10" s="59" t="s">
        <v>98</v>
      </c>
      <c r="G10" s="31" t="s">
        <v>96</v>
      </c>
      <c r="H10" s="95">
        <v>21</v>
      </c>
      <c r="I10" s="60">
        <v>6500000</v>
      </c>
      <c r="J10" s="60">
        <f>+I10/21</f>
        <v>309523.80952380953</v>
      </c>
      <c r="K10" s="60">
        <f t="shared" si="0"/>
        <v>6500000</v>
      </c>
      <c r="L10" s="61">
        <v>3.5000000000000003E-2</v>
      </c>
      <c r="M10" s="62">
        <f>K10*L10</f>
        <v>227500.00000000003</v>
      </c>
      <c r="N10" s="63" t="s">
        <v>0</v>
      </c>
      <c r="O10" s="64">
        <v>4.1399999999999996E-3</v>
      </c>
      <c r="P10" s="65">
        <f>+O10*K10</f>
        <v>26909.999999999996</v>
      </c>
      <c r="Q10" s="62">
        <f>+M10+P10</f>
        <v>254410.00000000003</v>
      </c>
      <c r="R10" s="62">
        <f t="shared" ref="R10:R12" si="1">+K10-Q10</f>
        <v>6245590</v>
      </c>
    </row>
    <row r="11" spans="1:18" x14ac:dyDescent="0.25">
      <c r="A11" s="31">
        <v>3</v>
      </c>
      <c r="B11" s="45" t="s">
        <v>42</v>
      </c>
      <c r="C11" s="31" t="s">
        <v>97</v>
      </c>
      <c r="D11" s="45"/>
      <c r="E11" s="58" t="s">
        <v>95</v>
      </c>
      <c r="F11" s="59" t="s">
        <v>98</v>
      </c>
      <c r="G11" s="31" t="s">
        <v>96</v>
      </c>
      <c r="H11" s="95">
        <v>21</v>
      </c>
      <c r="I11" s="60">
        <f t="shared" ref="I11" si="2">6300000/1</f>
        <v>6300000</v>
      </c>
      <c r="J11" s="60">
        <f>+I11/21</f>
        <v>300000</v>
      </c>
      <c r="K11" s="60">
        <f t="shared" si="0"/>
        <v>6300000</v>
      </c>
      <c r="L11" s="61">
        <v>3.5000000000000003E-2</v>
      </c>
      <c r="M11" s="62">
        <f>K11*L11</f>
        <v>220500.00000000003</v>
      </c>
      <c r="N11" s="63" t="s">
        <v>0</v>
      </c>
      <c r="O11" s="64">
        <v>4.1399999999999996E-3</v>
      </c>
      <c r="P11" s="65">
        <f>+O11*K11</f>
        <v>26081.999999999996</v>
      </c>
      <c r="Q11" s="62">
        <f>+M11+P11</f>
        <v>246582.00000000003</v>
      </c>
      <c r="R11" s="62">
        <f t="shared" si="1"/>
        <v>6053418</v>
      </c>
    </row>
    <row r="12" spans="1:18" x14ac:dyDescent="0.25">
      <c r="A12" s="31">
        <v>4</v>
      </c>
      <c r="B12" s="45" t="s">
        <v>76</v>
      </c>
      <c r="C12" s="31" t="s">
        <v>99</v>
      </c>
      <c r="D12" s="45">
        <v>51915653</v>
      </c>
      <c r="E12" s="58" t="s">
        <v>95</v>
      </c>
      <c r="F12" s="59" t="s">
        <v>98</v>
      </c>
      <c r="G12" s="31" t="s">
        <v>96</v>
      </c>
      <c r="H12" s="95">
        <v>21</v>
      </c>
      <c r="I12" s="60">
        <v>5900000</v>
      </c>
      <c r="J12" s="60">
        <f>+I12/21</f>
        <v>280952.38095238095</v>
      </c>
      <c r="K12" s="60">
        <f t="shared" si="0"/>
        <v>5900000</v>
      </c>
      <c r="L12" s="61">
        <v>3.5000000000000003E-2</v>
      </c>
      <c r="M12" s="62">
        <f t="shared" ref="M12" si="3">K12*L12</f>
        <v>206500.00000000003</v>
      </c>
      <c r="N12" s="63" t="s">
        <v>0</v>
      </c>
      <c r="O12" s="64">
        <v>4.1399999999999996E-3</v>
      </c>
      <c r="P12" s="65">
        <f t="shared" ref="P12" si="4">+O12*K12</f>
        <v>24425.999999999996</v>
      </c>
      <c r="Q12" s="62">
        <f>+M12+P12</f>
        <v>230926.00000000003</v>
      </c>
      <c r="R12" s="62">
        <f t="shared" si="1"/>
        <v>5669074</v>
      </c>
    </row>
    <row r="13" spans="1:18" x14ac:dyDescent="0.25">
      <c r="A13" s="33"/>
      <c r="B13" s="47"/>
      <c r="C13" s="33"/>
      <c r="D13" s="33"/>
      <c r="E13" s="58"/>
      <c r="F13" s="59"/>
      <c r="G13" s="33"/>
      <c r="H13" s="66">
        <f>SUM(H9:H12)</f>
        <v>84</v>
      </c>
      <c r="I13" s="67"/>
      <c r="J13" s="67"/>
      <c r="K13" s="68">
        <f>SUM(K9:K12)</f>
        <v>25000000</v>
      </c>
      <c r="L13" s="69"/>
      <c r="M13" s="68">
        <f>SUM(M9:M12)</f>
        <v>875000.00000000012</v>
      </c>
      <c r="N13" s="67"/>
      <c r="O13" s="67"/>
      <c r="P13" s="68">
        <f>SUM(P9:P12)</f>
        <v>103499.99999999999</v>
      </c>
      <c r="Q13" s="68">
        <f>SUM(Q9:Q12)</f>
        <v>978500.00000000012</v>
      </c>
      <c r="R13" s="68">
        <f>SUM(R9:R12)</f>
        <v>24021500</v>
      </c>
    </row>
  </sheetData>
  <mergeCells count="8">
    <mergeCell ref="L8:M8"/>
    <mergeCell ref="N8:P8"/>
    <mergeCell ref="A1:B7"/>
    <mergeCell ref="C1:F4"/>
    <mergeCell ref="G1:H2"/>
    <mergeCell ref="G3:H3"/>
    <mergeCell ref="G4:H7"/>
    <mergeCell ref="C5:F7"/>
  </mergeCells>
  <conditionalFormatting sqref="B8">
    <cfRule type="expression" dxfId="2" priority="15" stopIfTrue="1">
      <formula>AND(COUNTIF($B$8:$B$8, B8)&gt;1,NOT(ISBLANK(B8)))</formula>
    </cfRule>
    <cfRule type="expression" dxfId="1" priority="16" stopIfTrue="1">
      <formula>AND(COUNTIF($B$27:$B$1048576, B8)+COUNTIF($B$8:$B$25, B8)&gt;1,NOT(ISBLANK(B8)))</formula>
    </cfRule>
  </conditionalFormatting>
  <pageMargins left="0.7" right="0.7" top="0.75" bottom="0.75" header="0.3" footer="0.3"/>
  <pageSetup scale="3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view="pageBreakPreview" topLeftCell="B1" zoomScaleNormal="100" zoomScaleSheetLayoutView="100" workbookViewId="0">
      <selection activeCell="F15" sqref="F15:F18"/>
    </sheetView>
  </sheetViews>
  <sheetFormatPr baseColWidth="10" defaultColWidth="11.42578125" defaultRowHeight="15" x14ac:dyDescent="0.25"/>
  <cols>
    <col min="1" max="1" width="4.5703125" style="4" customWidth="1"/>
    <col min="2" max="3" width="40.42578125" style="4" customWidth="1"/>
    <col min="4" max="7" width="23.5703125" style="4" customWidth="1"/>
    <col min="8" max="8" width="23.7109375" style="4" customWidth="1"/>
    <col min="9" max="9" width="27.5703125" style="4" customWidth="1"/>
    <col min="10" max="10" width="8.85546875" style="4" customWidth="1"/>
    <col min="11" max="16384" width="11.42578125" style="4"/>
  </cols>
  <sheetData>
    <row r="1" spans="1:10" ht="15" customHeight="1" x14ac:dyDescent="0.25">
      <c r="A1" s="98"/>
      <c r="B1" s="99"/>
      <c r="C1" s="104" t="s">
        <v>28</v>
      </c>
      <c r="D1" s="105"/>
      <c r="E1" s="105"/>
      <c r="F1" s="105"/>
      <c r="G1" s="106"/>
      <c r="H1" s="104" t="s">
        <v>8</v>
      </c>
      <c r="I1" s="106"/>
      <c r="J1" s="19"/>
    </row>
    <row r="2" spans="1:10" ht="15.75" thickBot="1" x14ac:dyDescent="0.3">
      <c r="A2" s="100"/>
      <c r="B2" s="101"/>
      <c r="C2" s="107"/>
      <c r="D2" s="108"/>
      <c r="E2" s="108"/>
      <c r="F2" s="108"/>
      <c r="G2" s="109"/>
      <c r="H2" s="110"/>
      <c r="I2" s="112"/>
      <c r="J2" s="19"/>
    </row>
    <row r="3" spans="1:10" ht="15.75" thickBot="1" x14ac:dyDescent="0.3">
      <c r="A3" s="100"/>
      <c r="B3" s="101"/>
      <c r="C3" s="107"/>
      <c r="D3" s="108"/>
      <c r="E3" s="108"/>
      <c r="F3" s="108"/>
      <c r="G3" s="109"/>
      <c r="H3" s="113" t="s">
        <v>29</v>
      </c>
      <c r="I3" s="114"/>
      <c r="J3" s="19"/>
    </row>
    <row r="4" spans="1:10" ht="15.75" thickBot="1" x14ac:dyDescent="0.3">
      <c r="A4" s="100"/>
      <c r="B4" s="101"/>
      <c r="C4" s="107"/>
      <c r="D4" s="108"/>
      <c r="E4" s="108"/>
      <c r="F4" s="108"/>
      <c r="G4" s="109"/>
      <c r="H4" s="115" t="s">
        <v>30</v>
      </c>
      <c r="I4" s="116"/>
      <c r="J4" s="19"/>
    </row>
    <row r="5" spans="1:10" ht="15" customHeight="1" x14ac:dyDescent="0.25">
      <c r="A5" s="100"/>
      <c r="B5" s="122"/>
      <c r="C5" s="124" t="s">
        <v>31</v>
      </c>
      <c r="D5" s="125"/>
      <c r="E5" s="125"/>
      <c r="F5" s="125"/>
      <c r="G5" s="126"/>
      <c r="H5" s="132"/>
      <c r="I5" s="118"/>
      <c r="J5" s="19"/>
    </row>
    <row r="6" spans="1:10" x14ac:dyDescent="0.25">
      <c r="A6" s="100"/>
      <c r="B6" s="122"/>
      <c r="C6" s="127"/>
      <c r="D6" s="108"/>
      <c r="E6" s="108"/>
      <c r="F6" s="108"/>
      <c r="G6" s="128"/>
      <c r="H6" s="132"/>
      <c r="I6" s="118"/>
      <c r="J6" s="19"/>
    </row>
    <row r="7" spans="1:10" ht="15.75" thickBot="1" x14ac:dyDescent="0.3">
      <c r="A7" s="102"/>
      <c r="B7" s="123"/>
      <c r="C7" s="129"/>
      <c r="D7" s="130"/>
      <c r="E7" s="130"/>
      <c r="F7" s="130"/>
      <c r="G7" s="131"/>
      <c r="H7" s="133"/>
      <c r="I7" s="120"/>
      <c r="J7" s="19"/>
    </row>
    <row r="8" spans="1:10" s="19" customFormat="1" x14ac:dyDescent="0.25">
      <c r="A8" s="17"/>
      <c r="B8" s="17"/>
      <c r="C8" s="17"/>
      <c r="D8" s="17"/>
      <c r="E8" s="17"/>
      <c r="F8" s="17"/>
      <c r="G8" s="17"/>
      <c r="H8" s="18"/>
    </row>
    <row r="9" spans="1:10" s="19" customFormat="1" ht="18.75" x14ac:dyDescent="0.25">
      <c r="A9" s="20"/>
      <c r="B9" s="21" t="s">
        <v>59</v>
      </c>
      <c r="C9" s="21"/>
      <c r="D9" s="22"/>
      <c r="E9" s="22"/>
      <c r="F9" s="22"/>
      <c r="G9" s="22"/>
    </row>
    <row r="10" spans="1:10" s="19" customFormat="1" ht="15.75" x14ac:dyDescent="0.25">
      <c r="A10" s="20"/>
      <c r="B10" s="121" t="s">
        <v>114</v>
      </c>
      <c r="C10" s="121"/>
      <c r="D10" s="121"/>
      <c r="E10" s="121"/>
      <c r="F10" s="121"/>
      <c r="G10" s="121"/>
      <c r="H10" s="23"/>
    </row>
    <row r="11" spans="1:10" s="19" customFormat="1" ht="15.75" x14ac:dyDescent="0.25">
      <c r="A11" s="20"/>
      <c r="B11" s="121" t="s">
        <v>32</v>
      </c>
      <c r="C11" s="121"/>
      <c r="D11" s="121"/>
      <c r="E11" s="121"/>
      <c r="F11" s="121"/>
      <c r="G11" s="121"/>
      <c r="H11" s="23"/>
    </row>
    <row r="12" spans="1:10" s="19" customFormat="1" ht="15.75" x14ac:dyDescent="0.25">
      <c r="A12" s="24"/>
      <c r="B12" s="121" t="s">
        <v>75</v>
      </c>
      <c r="C12" s="121"/>
      <c r="D12" s="121"/>
      <c r="E12" s="121"/>
      <c r="F12" s="121"/>
      <c r="G12" s="121"/>
      <c r="H12" s="23"/>
    </row>
    <row r="13" spans="1:10" s="19" customFormat="1" ht="15.75" x14ac:dyDescent="0.25">
      <c r="A13" s="24"/>
      <c r="B13" s="24"/>
      <c r="C13" s="24"/>
      <c r="D13" s="24"/>
      <c r="E13" s="24"/>
      <c r="F13" s="24"/>
      <c r="G13" s="24"/>
      <c r="H13" s="25"/>
    </row>
    <row r="14" spans="1:10" s="6" customFormat="1" ht="42" x14ac:dyDescent="0.25">
      <c r="A14" s="26"/>
      <c r="B14" s="7" t="s">
        <v>36</v>
      </c>
      <c r="C14" s="7" t="s">
        <v>64</v>
      </c>
      <c r="D14" s="7" t="s">
        <v>16</v>
      </c>
      <c r="E14" s="7" t="s">
        <v>61</v>
      </c>
      <c r="F14" s="7" t="s">
        <v>33</v>
      </c>
      <c r="G14" s="7" t="s">
        <v>37</v>
      </c>
      <c r="H14" s="7" t="s">
        <v>67</v>
      </c>
      <c r="I14" s="7" t="s">
        <v>34</v>
      </c>
      <c r="J14" s="26"/>
    </row>
    <row r="15" spans="1:10" x14ac:dyDescent="0.25">
      <c r="A15" s="27"/>
      <c r="B15" s="5" t="s">
        <v>76</v>
      </c>
      <c r="C15" s="11" t="s">
        <v>78</v>
      </c>
      <c r="D15" s="5" t="s">
        <v>51</v>
      </c>
      <c r="E15" s="5" t="s">
        <v>62</v>
      </c>
      <c r="F15" s="11">
        <v>21</v>
      </c>
      <c r="G15" s="12">
        <f>+GETPIVOTDATA("Suma de TOTAL HORAS ",Hoja5!$A$1,"PLACA FIJA ","KYP179")</f>
        <v>15.500000000000002</v>
      </c>
      <c r="H15" s="16">
        <f>7105637.86</f>
        <v>7105637.8600000003</v>
      </c>
      <c r="I15" s="8">
        <f>+(5900000/21*F15)</f>
        <v>5900000</v>
      </c>
      <c r="J15" s="19"/>
    </row>
    <row r="16" spans="1:10" x14ac:dyDescent="0.25">
      <c r="A16" s="27"/>
      <c r="B16" s="11" t="s">
        <v>44</v>
      </c>
      <c r="C16" s="11" t="s">
        <v>65</v>
      </c>
      <c r="D16" s="5" t="s">
        <v>51</v>
      </c>
      <c r="E16" s="5" t="s">
        <v>62</v>
      </c>
      <c r="F16" s="11">
        <v>21</v>
      </c>
      <c r="G16" s="12">
        <f>+GETPIVOTDATA("Suma de TOTAL HORAS ",Hoja5!$A$1,"PLACA FIJA ","LSY256")</f>
        <v>16.212499999999999</v>
      </c>
      <c r="H16" s="16">
        <v>7105637.8600000003</v>
      </c>
      <c r="I16" s="8">
        <f>+(6300000/21*F16)</f>
        <v>6300000</v>
      </c>
      <c r="J16" s="19"/>
    </row>
    <row r="17" spans="1:10" x14ac:dyDescent="0.25">
      <c r="A17" s="27"/>
      <c r="B17" s="11" t="s">
        <v>60</v>
      </c>
      <c r="C17" s="11" t="s">
        <v>66</v>
      </c>
      <c r="D17" s="5" t="s">
        <v>51</v>
      </c>
      <c r="E17" s="5" t="s">
        <v>63</v>
      </c>
      <c r="F17" s="11">
        <v>21</v>
      </c>
      <c r="G17" s="12">
        <f>+GETPIVOTDATA("Suma de TOTAL HORAS ",Hoja5!$A$1,"PLACA FIJA ","LSY439")</f>
        <v>15.749999999999995</v>
      </c>
      <c r="H17" s="16">
        <v>7130415.1899999985</v>
      </c>
      <c r="I17" s="8">
        <f>+(6500000/21*F17)</f>
        <v>6500000</v>
      </c>
      <c r="J17" s="19"/>
    </row>
    <row r="18" spans="1:10" x14ac:dyDescent="0.25">
      <c r="A18" s="27"/>
      <c r="B18" s="11" t="s">
        <v>42</v>
      </c>
      <c r="C18" s="11" t="s">
        <v>66</v>
      </c>
      <c r="D18" s="5" t="s">
        <v>51</v>
      </c>
      <c r="E18" s="5" t="s">
        <v>62</v>
      </c>
      <c r="F18" s="11">
        <v>21</v>
      </c>
      <c r="G18" s="12">
        <f>+GETPIVOTDATA("Suma de TOTAL HORAS ",Hoja5!$A$1,"PLACA FIJA ","LSZ498")</f>
        <v>14.91666666666667</v>
      </c>
      <c r="H18" s="16">
        <v>7105637.8600000003</v>
      </c>
      <c r="I18" s="8">
        <f>+(6300000/21*F18)</f>
        <v>6300000</v>
      </c>
      <c r="J18" s="19"/>
    </row>
    <row r="19" spans="1:10" ht="21" x14ac:dyDescent="0.25">
      <c r="A19" s="19"/>
      <c r="B19" s="136" t="s">
        <v>35</v>
      </c>
      <c r="C19" s="136"/>
      <c r="D19" s="136"/>
      <c r="E19" s="136"/>
      <c r="F19" s="9">
        <f>SUM(F15:F18)</f>
        <v>84</v>
      </c>
      <c r="G19" s="13">
        <f>SUM(G15:G18)</f>
        <v>62.379166666666663</v>
      </c>
      <c r="H19" s="10">
        <f>SUM(H15:H18)</f>
        <v>28447328.77</v>
      </c>
      <c r="I19" s="10">
        <f>SUM(I15:I18)</f>
        <v>25000000</v>
      </c>
      <c r="J19" s="19"/>
    </row>
    <row r="20" spans="1:10" s="19" customFormat="1" ht="25.5" customHeight="1" x14ac:dyDescent="0.25"/>
    <row r="21" spans="1:10" s="19" customFormat="1" ht="24" customHeight="1" x14ac:dyDescent="0.25"/>
    <row r="22" spans="1:10" s="19" customFormat="1" x14ac:dyDescent="0.25"/>
    <row r="23" spans="1:10" s="19" customFormat="1" x14ac:dyDescent="0.25">
      <c r="C23" s="28"/>
      <c r="E23" s="134"/>
      <c r="F23" s="134"/>
    </row>
    <row r="24" spans="1:10" s="19" customFormat="1" x14ac:dyDescent="0.25">
      <c r="C24" s="29" t="s">
        <v>69</v>
      </c>
      <c r="D24" s="30"/>
      <c r="E24" s="135" t="s">
        <v>70</v>
      </c>
      <c r="F24" s="135"/>
    </row>
    <row r="25" spans="1:10" s="19" customFormat="1" x14ac:dyDescent="0.25">
      <c r="C25" s="29" t="s">
        <v>71</v>
      </c>
      <c r="D25" s="30"/>
      <c r="E25" s="135" t="s">
        <v>72</v>
      </c>
      <c r="F25" s="135"/>
    </row>
    <row r="26" spans="1:10" s="19" customFormat="1" x14ac:dyDescent="0.25">
      <c r="C26" s="29" t="s">
        <v>73</v>
      </c>
      <c r="D26" s="30"/>
      <c r="E26" s="135" t="s">
        <v>74</v>
      </c>
      <c r="F26" s="135"/>
    </row>
    <row r="27" spans="1:10" s="19" customFormat="1" x14ac:dyDescent="0.25"/>
    <row r="28" spans="1:10" s="19" customFormat="1" x14ac:dyDescent="0.25"/>
  </sheetData>
  <mergeCells count="14">
    <mergeCell ref="E23:F23"/>
    <mergeCell ref="E24:F24"/>
    <mergeCell ref="E25:F25"/>
    <mergeCell ref="E26:F26"/>
    <mergeCell ref="B11:G11"/>
    <mergeCell ref="B12:G12"/>
    <mergeCell ref="B19:E19"/>
    <mergeCell ref="B10:G10"/>
    <mergeCell ref="A1:B7"/>
    <mergeCell ref="C1:G4"/>
    <mergeCell ref="C5:G7"/>
    <mergeCell ref="H1:I2"/>
    <mergeCell ref="H3:I3"/>
    <mergeCell ref="H4:I7"/>
  </mergeCells>
  <pageMargins left="0.70866141732283472" right="0.70866141732283472" top="0.74803149606299213" bottom="0.74803149606299213" header="0.31496062992125984" footer="0.31496062992125984"/>
  <pageSetup scale="5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40"/>
  <sheetViews>
    <sheetView topLeftCell="A65" zoomScale="60" zoomScaleNormal="60" workbookViewId="0">
      <selection activeCell="A8" sqref="A8:A91"/>
    </sheetView>
  </sheetViews>
  <sheetFormatPr baseColWidth="10" defaultColWidth="9.140625" defaultRowHeight="15" x14ac:dyDescent="0.25"/>
  <cols>
    <col min="2" max="2" width="38.5703125" customWidth="1"/>
    <col min="3" max="3" width="12.5703125" style="14" customWidth="1"/>
    <col min="4" max="4" width="12.7109375" hidden="1" customWidth="1"/>
    <col min="5" max="5" width="34.85546875" hidden="1" customWidth="1"/>
    <col min="6" max="6" width="19.7109375" customWidth="1"/>
    <col min="7" max="7" width="16.85546875" customWidth="1"/>
    <col min="8" max="8" width="26.7109375" style="32" customWidth="1"/>
    <col min="9" max="9" width="32.140625" customWidth="1"/>
    <col min="10" max="10" width="24.5703125" style="15" customWidth="1"/>
    <col min="11" max="11" width="17" style="15" customWidth="1"/>
    <col min="12" max="12" width="12" style="15" customWidth="1"/>
    <col min="13" max="13" width="16.28515625" style="15" customWidth="1"/>
    <col min="14" max="14" width="18" style="15" customWidth="1"/>
    <col min="15" max="15" width="14.140625" style="15" customWidth="1"/>
    <col min="16" max="16" width="18.28515625" style="15" customWidth="1"/>
    <col min="17" max="17" width="22" customWidth="1"/>
    <col min="18" max="18" width="19.42578125" customWidth="1"/>
    <col min="19" max="19" width="18.85546875" customWidth="1"/>
    <col min="20" max="20" width="22" customWidth="1"/>
    <col min="21" max="21" width="24.140625" customWidth="1"/>
    <col min="22" max="22" width="22.42578125" customWidth="1"/>
    <col min="23" max="23" width="36.28515625" customWidth="1"/>
  </cols>
  <sheetData>
    <row r="1" spans="1:23" ht="18.75" customHeight="1" x14ac:dyDescent="0.25">
      <c r="A1" s="142"/>
      <c r="B1" s="142"/>
      <c r="C1" s="142"/>
      <c r="D1" s="143" t="s">
        <v>9</v>
      </c>
      <c r="E1" s="144"/>
      <c r="F1" s="145"/>
      <c r="G1" s="145"/>
      <c r="H1" s="144"/>
      <c r="I1" s="144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49" t="s">
        <v>10</v>
      </c>
    </row>
    <row r="2" spans="1:23" ht="15" customHeight="1" x14ac:dyDescent="0.25">
      <c r="A2" s="142"/>
      <c r="B2" s="142"/>
      <c r="C2" s="142"/>
      <c r="D2" s="143" t="s">
        <v>11</v>
      </c>
      <c r="E2" s="144"/>
      <c r="F2" s="145"/>
      <c r="G2" s="145"/>
      <c r="H2" s="144"/>
      <c r="I2" s="144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49" t="s">
        <v>12</v>
      </c>
    </row>
    <row r="3" spans="1:23" ht="15" customHeight="1" x14ac:dyDescent="0.25">
      <c r="A3" s="142"/>
      <c r="B3" s="142"/>
      <c r="C3" s="142"/>
      <c r="D3" s="143"/>
      <c r="E3" s="144"/>
      <c r="F3" s="145"/>
      <c r="G3" s="145"/>
      <c r="H3" s="144"/>
      <c r="I3" s="144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49" t="s">
        <v>13</v>
      </c>
    </row>
    <row r="4" spans="1:23" ht="41.25" customHeight="1" x14ac:dyDescent="0.25">
      <c r="A4" s="142"/>
      <c r="B4" s="142"/>
      <c r="C4" s="142"/>
      <c r="D4" s="146" t="s">
        <v>1</v>
      </c>
      <c r="E4" s="146"/>
      <c r="F4" s="145" t="s">
        <v>38</v>
      </c>
      <c r="G4" s="145"/>
      <c r="H4" s="144"/>
      <c r="I4" s="144"/>
      <c r="J4" s="143"/>
      <c r="K4" s="146" t="s">
        <v>14</v>
      </c>
      <c r="L4" s="146"/>
      <c r="M4" s="143">
        <v>124549</v>
      </c>
      <c r="N4" s="143"/>
      <c r="O4" s="143"/>
      <c r="P4" s="143"/>
      <c r="Q4" s="143"/>
      <c r="R4" s="143"/>
      <c r="S4" s="143"/>
      <c r="T4" s="143"/>
      <c r="U4" s="143"/>
      <c r="V4" s="143"/>
      <c r="W4" s="50"/>
    </row>
    <row r="5" spans="1:23" s="19" customFormat="1" ht="41.25" customHeight="1" x14ac:dyDescent="0.25">
      <c r="A5" s="46"/>
      <c r="B5" s="46"/>
      <c r="C5" s="46"/>
      <c r="D5" s="91"/>
      <c r="E5" s="91"/>
      <c r="F5" s="92"/>
      <c r="G5" s="92"/>
      <c r="H5" s="93"/>
      <c r="I5" s="93"/>
      <c r="J5" s="94"/>
      <c r="K5" s="91"/>
      <c r="L5" s="91"/>
      <c r="M5" s="94"/>
      <c r="N5" s="94"/>
      <c r="O5" s="94"/>
      <c r="P5" s="94"/>
      <c r="Q5" s="94"/>
      <c r="R5" s="94"/>
      <c r="S5" s="94"/>
      <c r="T5" s="94"/>
      <c r="U5" s="94"/>
      <c r="V5" s="94"/>
      <c r="W5" s="93"/>
    </row>
    <row r="6" spans="1:23" s="15" customFormat="1" ht="45" customHeight="1" x14ac:dyDescent="0.25">
      <c r="A6" s="147" t="s">
        <v>2</v>
      </c>
      <c r="B6" s="140" t="s">
        <v>3</v>
      </c>
      <c r="C6" s="140" t="s">
        <v>15</v>
      </c>
      <c r="D6" s="140" t="s">
        <v>68</v>
      </c>
      <c r="E6" s="140" t="s">
        <v>4</v>
      </c>
      <c r="F6" s="140" t="s">
        <v>4</v>
      </c>
      <c r="G6" s="137" t="s">
        <v>17</v>
      </c>
      <c r="H6" s="137" t="s">
        <v>18</v>
      </c>
      <c r="I6" s="137" t="s">
        <v>19</v>
      </c>
      <c r="J6" s="137" t="s">
        <v>5</v>
      </c>
      <c r="K6" s="137" t="s">
        <v>6</v>
      </c>
      <c r="L6" s="137" t="s">
        <v>20</v>
      </c>
      <c r="M6" s="137" t="s">
        <v>7</v>
      </c>
      <c r="N6" s="140" t="s">
        <v>21</v>
      </c>
      <c r="O6" s="35" t="s">
        <v>52</v>
      </c>
      <c r="P6" s="137" t="s">
        <v>53</v>
      </c>
      <c r="Q6" s="36" t="s">
        <v>54</v>
      </c>
      <c r="R6" s="36" t="s">
        <v>39</v>
      </c>
      <c r="S6" s="141" t="s">
        <v>40</v>
      </c>
      <c r="T6" s="141" t="s">
        <v>57</v>
      </c>
      <c r="U6" s="141" t="s">
        <v>56</v>
      </c>
      <c r="V6" s="141" t="s">
        <v>55</v>
      </c>
      <c r="W6" s="37" t="s">
        <v>41</v>
      </c>
    </row>
    <row r="7" spans="1:23" s="15" customFormat="1" ht="21" customHeight="1" x14ac:dyDescent="0.25">
      <c r="A7" s="147"/>
      <c r="B7" s="140"/>
      <c r="C7" s="140"/>
      <c r="D7" s="140"/>
      <c r="E7" s="140"/>
      <c r="F7" s="140"/>
      <c r="G7" s="139"/>
      <c r="H7" s="139"/>
      <c r="I7" s="139"/>
      <c r="J7" s="139"/>
      <c r="K7" s="139"/>
      <c r="L7" s="139"/>
      <c r="M7" s="139"/>
      <c r="N7" s="140"/>
      <c r="O7" s="38">
        <v>0.45833333333333331</v>
      </c>
      <c r="P7" s="138"/>
      <c r="Q7" s="39">
        <f>7105637.86</f>
        <v>7105637.8600000003</v>
      </c>
      <c r="R7" s="39">
        <f>7130415.19</f>
        <v>7130415.1900000004</v>
      </c>
      <c r="S7" s="141"/>
      <c r="T7" s="141"/>
      <c r="U7" s="141">
        <v>1</v>
      </c>
      <c r="V7" s="141">
        <v>240177.39</v>
      </c>
      <c r="W7" s="37"/>
    </row>
    <row r="8" spans="1:23" ht="15.75" x14ac:dyDescent="0.25">
      <c r="A8" s="70">
        <v>1</v>
      </c>
      <c r="B8" s="71">
        <v>45414</v>
      </c>
      <c r="C8" s="72" t="s">
        <v>44</v>
      </c>
      <c r="D8" s="73"/>
      <c r="E8" s="72"/>
      <c r="F8" s="74" t="s">
        <v>100</v>
      </c>
      <c r="G8" s="75">
        <v>3044420262</v>
      </c>
      <c r="H8" s="76" t="s">
        <v>0</v>
      </c>
      <c r="I8" s="76" t="s">
        <v>101</v>
      </c>
      <c r="J8" s="72" t="s">
        <v>102</v>
      </c>
      <c r="K8" s="72" t="s">
        <v>45</v>
      </c>
      <c r="L8" s="72" t="s">
        <v>22</v>
      </c>
      <c r="M8" s="77">
        <v>0.21111111111111111</v>
      </c>
      <c r="N8" s="77">
        <v>0.67777777777777781</v>
      </c>
      <c r="O8" s="77">
        <f t="shared" ref="O8:O71" si="0">N8-M8</f>
        <v>0.46666666666666667</v>
      </c>
      <c r="P8" s="40"/>
      <c r="Q8" s="34">
        <f>+$Q$7/21</f>
        <v>338363.70761904761</v>
      </c>
      <c r="R8" s="41"/>
      <c r="S8" s="41"/>
      <c r="T8" s="42"/>
      <c r="U8" s="42"/>
      <c r="V8" s="40">
        <f>+Q8+R8</f>
        <v>338363.70761904761</v>
      </c>
      <c r="W8" s="43"/>
    </row>
    <row r="9" spans="1:23" ht="31.5" x14ac:dyDescent="0.25">
      <c r="A9" s="70">
        <v>2</v>
      </c>
      <c r="B9" s="71">
        <v>45414</v>
      </c>
      <c r="C9" s="72" t="s">
        <v>46</v>
      </c>
      <c r="D9" s="73"/>
      <c r="E9" s="72"/>
      <c r="F9" s="78" t="s">
        <v>47</v>
      </c>
      <c r="G9" s="72">
        <v>3112750373</v>
      </c>
      <c r="H9" s="76" t="s">
        <v>0</v>
      </c>
      <c r="I9" s="76" t="s">
        <v>101</v>
      </c>
      <c r="J9" s="72" t="s">
        <v>48</v>
      </c>
      <c r="K9" s="72" t="s">
        <v>48</v>
      </c>
      <c r="L9" s="72" t="s">
        <v>50</v>
      </c>
      <c r="M9" s="77">
        <v>0.33333333333333331</v>
      </c>
      <c r="N9" s="77">
        <v>0.75</v>
      </c>
      <c r="O9" s="77">
        <f t="shared" si="0"/>
        <v>0.41666666666666669</v>
      </c>
      <c r="P9" s="41"/>
      <c r="Q9" s="34"/>
      <c r="R9" s="48">
        <f t="shared" ref="R9" si="1">+$R$7/21</f>
        <v>339543.58047619049</v>
      </c>
      <c r="S9" s="44"/>
      <c r="T9" s="44"/>
      <c r="U9" s="41"/>
      <c r="V9" s="40">
        <f t="shared" ref="V9:V72" si="2">+Q9+R9</f>
        <v>339543.58047619049</v>
      </c>
      <c r="W9" s="43"/>
    </row>
    <row r="10" spans="1:23" ht="15.75" x14ac:dyDescent="0.25">
      <c r="A10" s="70">
        <v>3</v>
      </c>
      <c r="B10" s="71">
        <v>45414</v>
      </c>
      <c r="C10" s="72" t="s">
        <v>42</v>
      </c>
      <c r="D10" s="79"/>
      <c r="E10" s="72"/>
      <c r="F10" s="74" t="s">
        <v>43</v>
      </c>
      <c r="G10" s="72">
        <v>3127090611</v>
      </c>
      <c r="H10" s="76" t="s">
        <v>0</v>
      </c>
      <c r="I10" s="76" t="s">
        <v>101</v>
      </c>
      <c r="J10" s="72" t="s">
        <v>103</v>
      </c>
      <c r="K10" s="72" t="s">
        <v>104</v>
      </c>
      <c r="L10" s="72" t="s">
        <v>22</v>
      </c>
      <c r="M10" s="77">
        <v>0.29166666666666669</v>
      </c>
      <c r="N10" s="77">
        <v>0.70833333333333337</v>
      </c>
      <c r="O10" s="77">
        <f t="shared" si="0"/>
        <v>0.41666666666666669</v>
      </c>
      <c r="P10" s="41"/>
      <c r="Q10" s="34">
        <f t="shared" ref="Q10:Q72" si="3">+$Q$7/21</f>
        <v>338363.70761904761</v>
      </c>
      <c r="R10" s="48"/>
      <c r="S10" s="44"/>
      <c r="T10" s="44"/>
      <c r="U10" s="41"/>
      <c r="V10" s="40">
        <f t="shared" si="2"/>
        <v>338363.70761904761</v>
      </c>
      <c r="W10" s="43"/>
    </row>
    <row r="11" spans="1:23" ht="15.75" x14ac:dyDescent="0.25">
      <c r="A11" s="70">
        <v>4</v>
      </c>
      <c r="B11" s="71">
        <v>45414</v>
      </c>
      <c r="C11" s="72" t="s">
        <v>105</v>
      </c>
      <c r="D11" s="73"/>
      <c r="E11" s="72"/>
      <c r="F11" s="72" t="s">
        <v>77</v>
      </c>
      <c r="G11" s="72">
        <v>3173877316</v>
      </c>
      <c r="H11" s="76" t="s">
        <v>0</v>
      </c>
      <c r="I11" s="76" t="s">
        <v>101</v>
      </c>
      <c r="J11" s="72" t="s">
        <v>106</v>
      </c>
      <c r="K11" s="72" t="s">
        <v>106</v>
      </c>
      <c r="L11" s="72" t="s">
        <v>22</v>
      </c>
      <c r="M11" s="77">
        <v>0.3125</v>
      </c>
      <c r="N11" s="77">
        <v>0.79166666666666663</v>
      </c>
      <c r="O11" s="77">
        <f t="shared" si="0"/>
        <v>0.47916666666666663</v>
      </c>
      <c r="P11" s="31"/>
      <c r="Q11" s="34">
        <f t="shared" si="3"/>
        <v>338363.70761904761</v>
      </c>
      <c r="R11" s="48"/>
      <c r="S11" s="31"/>
      <c r="T11" s="31"/>
      <c r="U11" s="31"/>
      <c r="V11" s="40">
        <f t="shared" si="2"/>
        <v>338363.70761904761</v>
      </c>
      <c r="W11" s="31"/>
    </row>
    <row r="12" spans="1:23" ht="15.75" x14ac:dyDescent="0.25">
      <c r="A12" s="70">
        <v>5</v>
      </c>
      <c r="B12" s="71">
        <v>45415</v>
      </c>
      <c r="C12" s="72" t="s">
        <v>44</v>
      </c>
      <c r="D12" s="73"/>
      <c r="E12" s="72"/>
      <c r="F12" s="74" t="s">
        <v>100</v>
      </c>
      <c r="G12" s="75">
        <v>3044420262</v>
      </c>
      <c r="H12" s="76" t="s">
        <v>0</v>
      </c>
      <c r="I12" s="76" t="s">
        <v>101</v>
      </c>
      <c r="J12" s="72" t="s">
        <v>102</v>
      </c>
      <c r="K12" s="72" t="s">
        <v>45</v>
      </c>
      <c r="L12" s="72" t="s">
        <v>22</v>
      </c>
      <c r="M12" s="77">
        <v>0.46875</v>
      </c>
      <c r="N12" s="77">
        <v>0.87222222222222223</v>
      </c>
      <c r="O12" s="77">
        <f t="shared" si="0"/>
        <v>0.40347222222222223</v>
      </c>
      <c r="P12" s="41"/>
      <c r="Q12" s="34">
        <f t="shared" si="3"/>
        <v>338363.70761904761</v>
      </c>
      <c r="R12" s="44"/>
      <c r="S12" s="44"/>
      <c r="T12" s="44"/>
      <c r="U12" s="41"/>
      <c r="V12" s="40">
        <f t="shared" si="2"/>
        <v>338363.70761904761</v>
      </c>
      <c r="W12" s="43"/>
    </row>
    <row r="13" spans="1:23" ht="31.5" x14ac:dyDescent="0.25">
      <c r="A13" s="70">
        <v>6</v>
      </c>
      <c r="B13" s="71">
        <v>45415</v>
      </c>
      <c r="C13" s="72" t="s">
        <v>46</v>
      </c>
      <c r="D13" s="73"/>
      <c r="E13" s="72"/>
      <c r="F13" s="78" t="s">
        <v>47</v>
      </c>
      <c r="G13" s="72">
        <v>3112750373</v>
      </c>
      <c r="H13" s="76" t="s">
        <v>0</v>
      </c>
      <c r="I13" s="76" t="s">
        <v>101</v>
      </c>
      <c r="J13" s="72" t="s">
        <v>49</v>
      </c>
      <c r="K13" s="72" t="s">
        <v>49</v>
      </c>
      <c r="L13" s="72" t="s">
        <v>50</v>
      </c>
      <c r="M13" s="77">
        <v>0.27083333333333331</v>
      </c>
      <c r="N13" s="77">
        <v>0.6875</v>
      </c>
      <c r="O13" s="77">
        <f t="shared" si="0"/>
        <v>0.41666666666666669</v>
      </c>
      <c r="P13" s="41"/>
      <c r="Q13" s="34"/>
      <c r="R13" s="48">
        <f t="shared" ref="R13" si="4">+$R$7/21</f>
        <v>339543.58047619049</v>
      </c>
      <c r="S13" s="44"/>
      <c r="T13" s="44"/>
      <c r="U13" s="41"/>
      <c r="V13" s="40">
        <f t="shared" si="2"/>
        <v>339543.58047619049</v>
      </c>
      <c r="W13" s="43"/>
    </row>
    <row r="14" spans="1:23" ht="31.5" x14ac:dyDescent="0.25">
      <c r="A14" s="70">
        <v>7</v>
      </c>
      <c r="B14" s="71">
        <v>45415</v>
      </c>
      <c r="C14" s="72" t="s">
        <v>42</v>
      </c>
      <c r="D14" s="73"/>
      <c r="E14" s="72"/>
      <c r="F14" s="74" t="s">
        <v>43</v>
      </c>
      <c r="G14" s="72">
        <v>3127090611</v>
      </c>
      <c r="H14" s="76" t="s">
        <v>0</v>
      </c>
      <c r="I14" s="76" t="s">
        <v>101</v>
      </c>
      <c r="J14" s="72" t="s">
        <v>103</v>
      </c>
      <c r="K14" s="72" t="s">
        <v>104</v>
      </c>
      <c r="L14" s="72" t="s">
        <v>22</v>
      </c>
      <c r="M14" s="77">
        <v>0.29166666666666669</v>
      </c>
      <c r="N14" s="77">
        <v>0.70833333333333337</v>
      </c>
      <c r="O14" s="77">
        <f t="shared" si="0"/>
        <v>0.41666666666666669</v>
      </c>
      <c r="P14" s="41"/>
      <c r="Q14" s="34">
        <f t="shared" si="3"/>
        <v>338363.70761904761</v>
      </c>
      <c r="R14" s="34"/>
      <c r="S14" s="44"/>
      <c r="T14" s="44"/>
      <c r="U14" s="41"/>
      <c r="V14" s="40">
        <f t="shared" si="2"/>
        <v>338363.70761904761</v>
      </c>
      <c r="W14" s="43"/>
    </row>
    <row r="15" spans="1:23" ht="15.75" x14ac:dyDescent="0.25">
      <c r="A15" s="70">
        <v>8</v>
      </c>
      <c r="B15" s="71">
        <v>45415</v>
      </c>
      <c r="C15" s="72" t="s">
        <v>105</v>
      </c>
      <c r="D15" s="73"/>
      <c r="E15" s="72"/>
      <c r="F15" s="72" t="s">
        <v>77</v>
      </c>
      <c r="G15" s="72">
        <v>3173877316</v>
      </c>
      <c r="H15" s="76" t="s">
        <v>0</v>
      </c>
      <c r="I15" s="76" t="s">
        <v>101</v>
      </c>
      <c r="J15" s="72" t="s">
        <v>106</v>
      </c>
      <c r="K15" s="72" t="s">
        <v>106</v>
      </c>
      <c r="L15" s="72" t="s">
        <v>22</v>
      </c>
      <c r="M15" s="77">
        <v>0.35416666666666669</v>
      </c>
      <c r="N15" s="77">
        <v>0.6875</v>
      </c>
      <c r="O15" s="77">
        <f t="shared" si="0"/>
        <v>0.33333333333333331</v>
      </c>
      <c r="P15" s="31"/>
      <c r="Q15" s="34">
        <f t="shared" si="3"/>
        <v>338363.70761904761</v>
      </c>
      <c r="R15" s="48"/>
      <c r="S15" s="31"/>
      <c r="T15" s="31"/>
      <c r="U15" s="31"/>
      <c r="V15" s="40">
        <f t="shared" si="2"/>
        <v>338363.70761904761</v>
      </c>
      <c r="W15" s="31"/>
    </row>
    <row r="16" spans="1:23" ht="15.75" x14ac:dyDescent="0.25">
      <c r="A16" s="70">
        <v>9</v>
      </c>
      <c r="B16" s="71">
        <v>45418</v>
      </c>
      <c r="C16" s="72" t="s">
        <v>44</v>
      </c>
      <c r="D16" s="73"/>
      <c r="E16" s="72"/>
      <c r="F16" s="74" t="s">
        <v>100</v>
      </c>
      <c r="G16" s="75">
        <v>3044420262</v>
      </c>
      <c r="H16" s="76" t="s">
        <v>0</v>
      </c>
      <c r="I16" s="76" t="s">
        <v>101</v>
      </c>
      <c r="J16" s="72" t="s">
        <v>102</v>
      </c>
      <c r="K16" s="72" t="s">
        <v>45</v>
      </c>
      <c r="L16" s="72" t="s">
        <v>22</v>
      </c>
      <c r="M16" s="77">
        <v>0.35625000000000001</v>
      </c>
      <c r="N16" s="77">
        <v>0.77430555555555558</v>
      </c>
      <c r="O16" s="77">
        <f t="shared" si="0"/>
        <v>0.41805555555555557</v>
      </c>
      <c r="P16" s="41"/>
      <c r="Q16" s="34">
        <f t="shared" si="3"/>
        <v>338363.70761904761</v>
      </c>
      <c r="R16" s="44"/>
      <c r="S16" s="44"/>
      <c r="T16" s="44"/>
      <c r="U16" s="41"/>
      <c r="V16" s="40">
        <f t="shared" si="2"/>
        <v>338363.70761904761</v>
      </c>
      <c r="W16" s="43"/>
    </row>
    <row r="17" spans="1:23" ht="31.5" x14ac:dyDescent="0.25">
      <c r="A17" s="70">
        <v>10</v>
      </c>
      <c r="B17" s="71">
        <v>45418</v>
      </c>
      <c r="C17" s="72" t="s">
        <v>46</v>
      </c>
      <c r="D17" s="73"/>
      <c r="E17" s="72"/>
      <c r="F17" s="78" t="s">
        <v>47</v>
      </c>
      <c r="G17" s="72">
        <v>3112750373</v>
      </c>
      <c r="H17" s="76" t="s">
        <v>0</v>
      </c>
      <c r="I17" s="76" t="s">
        <v>101</v>
      </c>
      <c r="J17" s="72" t="s">
        <v>49</v>
      </c>
      <c r="K17" s="72" t="s">
        <v>107</v>
      </c>
      <c r="L17" s="72" t="s">
        <v>50</v>
      </c>
      <c r="M17" s="77">
        <v>0.25</v>
      </c>
      <c r="N17" s="77">
        <v>0.66666666666666663</v>
      </c>
      <c r="O17" s="77">
        <f t="shared" si="0"/>
        <v>0.41666666666666663</v>
      </c>
      <c r="P17" s="41"/>
      <c r="Q17" s="34"/>
      <c r="R17" s="48">
        <f t="shared" ref="R17" si="5">+$R$7/21</f>
        <v>339543.58047619049</v>
      </c>
      <c r="S17" s="44"/>
      <c r="T17" s="44"/>
      <c r="U17" s="41"/>
      <c r="V17" s="40">
        <f t="shared" si="2"/>
        <v>339543.58047619049</v>
      </c>
      <c r="W17" s="43"/>
    </row>
    <row r="18" spans="1:23" ht="31.5" x14ac:dyDescent="0.25">
      <c r="A18" s="70">
        <v>11</v>
      </c>
      <c r="B18" s="71">
        <v>45418</v>
      </c>
      <c r="C18" s="72" t="s">
        <v>42</v>
      </c>
      <c r="D18" s="80"/>
      <c r="E18" s="14"/>
      <c r="F18" s="74" t="s">
        <v>43</v>
      </c>
      <c r="G18" s="72">
        <v>3127090611</v>
      </c>
      <c r="H18" s="76" t="s">
        <v>0</v>
      </c>
      <c r="I18" s="76" t="s">
        <v>101</v>
      </c>
      <c r="J18" s="72" t="s">
        <v>103</v>
      </c>
      <c r="K18" s="72" t="s">
        <v>104</v>
      </c>
      <c r="L18" s="72" t="s">
        <v>22</v>
      </c>
      <c r="M18" s="77">
        <v>0.29166666666666669</v>
      </c>
      <c r="N18" s="77">
        <v>0.70833333333333337</v>
      </c>
      <c r="O18" s="77">
        <f t="shared" si="0"/>
        <v>0.41666666666666669</v>
      </c>
      <c r="P18" s="41"/>
      <c r="Q18" s="34">
        <f t="shared" si="3"/>
        <v>338363.70761904761</v>
      </c>
      <c r="R18" s="34"/>
      <c r="S18" s="44"/>
      <c r="T18" s="44"/>
      <c r="U18" s="41"/>
      <c r="V18" s="40">
        <f t="shared" si="2"/>
        <v>338363.70761904761</v>
      </c>
      <c r="W18" s="43"/>
    </row>
    <row r="19" spans="1:23" ht="15.75" x14ac:dyDescent="0.25">
      <c r="A19" s="70">
        <v>12</v>
      </c>
      <c r="B19" s="71">
        <v>45418</v>
      </c>
      <c r="C19" s="72" t="s">
        <v>105</v>
      </c>
      <c r="D19" s="80"/>
      <c r="E19" s="14"/>
      <c r="F19" s="72" t="s">
        <v>77</v>
      </c>
      <c r="G19" s="72">
        <v>3173877316</v>
      </c>
      <c r="H19" s="76" t="s">
        <v>0</v>
      </c>
      <c r="I19" s="76" t="s">
        <v>101</v>
      </c>
      <c r="J19" s="72" t="s">
        <v>106</v>
      </c>
      <c r="K19" s="72" t="s">
        <v>106</v>
      </c>
      <c r="L19" s="72" t="s">
        <v>22</v>
      </c>
      <c r="M19" s="81">
        <v>0.3125</v>
      </c>
      <c r="N19" s="81">
        <v>0.5625</v>
      </c>
      <c r="O19" s="77">
        <f t="shared" si="0"/>
        <v>0.25</v>
      </c>
      <c r="P19" s="31"/>
      <c r="Q19" s="34">
        <f t="shared" si="3"/>
        <v>338363.70761904761</v>
      </c>
      <c r="R19" s="48"/>
      <c r="S19" s="31"/>
      <c r="T19" s="31"/>
      <c r="U19" s="31"/>
      <c r="V19" s="40">
        <f t="shared" si="2"/>
        <v>338363.70761904761</v>
      </c>
      <c r="W19" s="31"/>
    </row>
    <row r="20" spans="1:23" ht="15.75" x14ac:dyDescent="0.25">
      <c r="A20" s="70">
        <v>13</v>
      </c>
      <c r="B20" s="71">
        <v>45419</v>
      </c>
      <c r="C20" s="72" t="s">
        <v>44</v>
      </c>
      <c r="D20" s="80"/>
      <c r="E20" s="14"/>
      <c r="F20" s="74" t="s">
        <v>100</v>
      </c>
      <c r="G20" s="75">
        <v>3044420262</v>
      </c>
      <c r="H20" s="76" t="s">
        <v>0</v>
      </c>
      <c r="I20" s="76" t="s">
        <v>101</v>
      </c>
      <c r="J20" s="72" t="s">
        <v>102</v>
      </c>
      <c r="K20" s="72" t="s">
        <v>45</v>
      </c>
      <c r="L20" s="72" t="s">
        <v>22</v>
      </c>
      <c r="M20" s="77">
        <v>0.27986111111111112</v>
      </c>
      <c r="N20" s="81">
        <v>0.74583333333333335</v>
      </c>
      <c r="O20" s="77">
        <f t="shared" si="0"/>
        <v>0.46597222222222223</v>
      </c>
      <c r="P20" s="41"/>
      <c r="Q20" s="34">
        <f t="shared" si="3"/>
        <v>338363.70761904761</v>
      </c>
      <c r="R20" s="44"/>
      <c r="S20" s="44"/>
      <c r="T20" s="44"/>
      <c r="U20" s="41"/>
      <c r="V20" s="40">
        <f t="shared" si="2"/>
        <v>338363.70761904761</v>
      </c>
      <c r="W20" s="43"/>
    </row>
    <row r="21" spans="1:23" ht="31.5" x14ac:dyDescent="0.25">
      <c r="A21" s="70">
        <v>14</v>
      </c>
      <c r="B21" s="71">
        <v>45419</v>
      </c>
      <c r="C21" s="72" t="s">
        <v>46</v>
      </c>
      <c r="D21" s="80"/>
      <c r="E21" s="14"/>
      <c r="F21" s="78" t="s">
        <v>47</v>
      </c>
      <c r="G21" s="72">
        <v>3112750373</v>
      </c>
      <c r="H21" s="76" t="s">
        <v>0</v>
      </c>
      <c r="I21" s="76" t="s">
        <v>101</v>
      </c>
      <c r="J21" s="72" t="s">
        <v>48</v>
      </c>
      <c r="K21" s="72" t="s">
        <v>108</v>
      </c>
      <c r="L21" s="72" t="s">
        <v>50</v>
      </c>
      <c r="M21" s="81">
        <v>0.33333333333333331</v>
      </c>
      <c r="N21" s="81">
        <v>0.75</v>
      </c>
      <c r="O21" s="77">
        <f t="shared" si="0"/>
        <v>0.41666666666666669</v>
      </c>
      <c r="P21" s="31"/>
      <c r="Q21" s="34"/>
      <c r="R21" s="48">
        <f t="shared" ref="R21" si="6">+$R$7/21</f>
        <v>339543.58047619049</v>
      </c>
      <c r="S21" s="31"/>
      <c r="T21" s="31"/>
      <c r="U21" s="31"/>
      <c r="V21" s="40">
        <f t="shared" si="2"/>
        <v>339543.58047619049</v>
      </c>
      <c r="W21" s="31"/>
    </row>
    <row r="22" spans="1:23" ht="31.5" x14ac:dyDescent="0.25">
      <c r="A22" s="70">
        <v>15</v>
      </c>
      <c r="B22" s="71">
        <v>45419</v>
      </c>
      <c r="C22" s="72" t="s">
        <v>42</v>
      </c>
      <c r="D22" s="80"/>
      <c r="E22" s="14"/>
      <c r="F22" s="74" t="s">
        <v>43</v>
      </c>
      <c r="G22" s="72">
        <v>3127090611</v>
      </c>
      <c r="H22" s="76" t="s">
        <v>0</v>
      </c>
      <c r="I22" s="76" t="s">
        <v>101</v>
      </c>
      <c r="J22" s="72" t="s">
        <v>103</v>
      </c>
      <c r="K22" s="72" t="s">
        <v>104</v>
      </c>
      <c r="L22" s="72" t="s">
        <v>22</v>
      </c>
      <c r="M22" s="77">
        <v>0.29166666666666669</v>
      </c>
      <c r="N22" s="77">
        <v>0.70833333333333337</v>
      </c>
      <c r="O22" s="77">
        <f t="shared" si="0"/>
        <v>0.41666666666666669</v>
      </c>
      <c r="P22" s="31"/>
      <c r="Q22" s="34">
        <f t="shared" si="3"/>
        <v>338363.70761904761</v>
      </c>
      <c r="R22" s="34"/>
      <c r="S22" s="31"/>
      <c r="T22" s="31"/>
      <c r="U22" s="31"/>
      <c r="V22" s="40">
        <f t="shared" si="2"/>
        <v>338363.70761904761</v>
      </c>
      <c r="W22" s="31"/>
    </row>
    <row r="23" spans="1:23" ht="15.75" x14ac:dyDescent="0.25">
      <c r="A23" s="70">
        <v>16</v>
      </c>
      <c r="B23" s="71">
        <v>45419</v>
      </c>
      <c r="C23" s="72" t="s">
        <v>105</v>
      </c>
      <c r="D23" s="80"/>
      <c r="E23" s="14"/>
      <c r="F23" s="72" t="s">
        <v>77</v>
      </c>
      <c r="G23" s="72">
        <v>3173877316</v>
      </c>
      <c r="H23" s="76" t="s">
        <v>0</v>
      </c>
      <c r="I23" s="76" t="s">
        <v>101</v>
      </c>
      <c r="J23" s="72" t="s">
        <v>106</v>
      </c>
      <c r="K23" s="72" t="s">
        <v>106</v>
      </c>
      <c r="L23" s="72" t="s">
        <v>22</v>
      </c>
      <c r="M23" s="77">
        <v>0.3125</v>
      </c>
      <c r="N23" s="81">
        <v>0.72916666666666663</v>
      </c>
      <c r="O23" s="77">
        <f t="shared" si="0"/>
        <v>0.41666666666666663</v>
      </c>
      <c r="P23" s="31"/>
      <c r="Q23" s="34">
        <f t="shared" si="3"/>
        <v>338363.70761904761</v>
      </c>
      <c r="R23" s="48"/>
      <c r="S23" s="31"/>
      <c r="T23" s="31"/>
      <c r="U23" s="31"/>
      <c r="V23" s="40">
        <f t="shared" si="2"/>
        <v>338363.70761904761</v>
      </c>
      <c r="W23" s="31"/>
    </row>
    <row r="24" spans="1:23" ht="15.75" x14ac:dyDescent="0.25">
      <c r="A24" s="70">
        <v>17</v>
      </c>
      <c r="B24" s="71">
        <v>45420</v>
      </c>
      <c r="C24" s="72" t="s">
        <v>44</v>
      </c>
      <c r="D24" s="80"/>
      <c r="E24" s="14"/>
      <c r="F24" s="74" t="s">
        <v>100</v>
      </c>
      <c r="G24" s="75">
        <v>3044420262</v>
      </c>
      <c r="H24" s="76" t="s">
        <v>0</v>
      </c>
      <c r="I24" s="76" t="s">
        <v>101</v>
      </c>
      <c r="J24" s="72" t="s">
        <v>102</v>
      </c>
      <c r="K24" s="72" t="s">
        <v>45</v>
      </c>
      <c r="L24" s="72" t="s">
        <v>22</v>
      </c>
      <c r="M24" s="77">
        <v>0.3527777777777778</v>
      </c>
      <c r="N24" s="77">
        <v>0.77569444444444446</v>
      </c>
      <c r="O24" s="77">
        <f t="shared" si="0"/>
        <v>0.42291666666666666</v>
      </c>
      <c r="P24" s="31"/>
      <c r="Q24" s="34">
        <f t="shared" si="3"/>
        <v>338363.70761904761</v>
      </c>
      <c r="R24" s="31"/>
      <c r="S24" s="31"/>
      <c r="T24" s="31"/>
      <c r="U24" s="31"/>
      <c r="V24" s="40">
        <f t="shared" si="2"/>
        <v>338363.70761904761</v>
      </c>
      <c r="W24" s="31"/>
    </row>
    <row r="25" spans="1:23" ht="31.5" x14ac:dyDescent="0.25">
      <c r="A25" s="70">
        <v>18</v>
      </c>
      <c r="B25" s="71">
        <v>45420</v>
      </c>
      <c r="C25" s="72" t="s">
        <v>46</v>
      </c>
      <c r="D25" s="82"/>
      <c r="E25" s="83"/>
      <c r="F25" s="78" t="s">
        <v>47</v>
      </c>
      <c r="G25" s="72">
        <v>3112750373</v>
      </c>
      <c r="H25" s="76" t="s">
        <v>0</v>
      </c>
      <c r="I25" s="76" t="s">
        <v>101</v>
      </c>
      <c r="J25" s="84" t="s">
        <v>49</v>
      </c>
      <c r="K25" s="84" t="s">
        <v>48</v>
      </c>
      <c r="L25" s="72" t="s">
        <v>50</v>
      </c>
      <c r="M25" s="85">
        <v>0.29166666666666669</v>
      </c>
      <c r="N25" s="85">
        <v>0.70833333333333337</v>
      </c>
      <c r="O25" s="86">
        <f t="shared" si="0"/>
        <v>0.41666666666666669</v>
      </c>
      <c r="P25" s="31"/>
      <c r="Q25" s="34"/>
      <c r="R25" s="48">
        <f t="shared" ref="R25" si="7">+$R$7/21</f>
        <v>339543.58047619049</v>
      </c>
      <c r="S25" s="31"/>
      <c r="T25" s="31"/>
      <c r="U25" s="31"/>
      <c r="V25" s="40">
        <f t="shared" si="2"/>
        <v>339543.58047619049</v>
      </c>
      <c r="W25" s="31"/>
    </row>
    <row r="26" spans="1:23" ht="15.75" x14ac:dyDescent="0.25">
      <c r="A26" s="70">
        <v>19</v>
      </c>
      <c r="B26" s="71">
        <v>45420</v>
      </c>
      <c r="C26" s="72" t="s">
        <v>42</v>
      </c>
      <c r="D26" s="14"/>
      <c r="E26" s="14"/>
      <c r="F26" s="74" t="s">
        <v>43</v>
      </c>
      <c r="G26" s="72">
        <v>3127090611</v>
      </c>
      <c r="H26" s="76" t="s">
        <v>0</v>
      </c>
      <c r="I26" s="76" t="s">
        <v>101</v>
      </c>
      <c r="J26" s="72" t="s">
        <v>103</v>
      </c>
      <c r="K26" s="72" t="s">
        <v>109</v>
      </c>
      <c r="L26" s="72" t="s">
        <v>22</v>
      </c>
      <c r="M26" s="77">
        <v>0.29166666666666669</v>
      </c>
      <c r="N26" s="77">
        <v>0.70833333333333337</v>
      </c>
      <c r="O26" s="77">
        <f t="shared" si="0"/>
        <v>0.41666666666666669</v>
      </c>
      <c r="P26" s="31"/>
      <c r="Q26" s="34">
        <f t="shared" si="3"/>
        <v>338363.70761904761</v>
      </c>
      <c r="R26" s="34"/>
      <c r="S26" s="31"/>
      <c r="T26" s="31"/>
      <c r="U26" s="31"/>
      <c r="V26" s="40">
        <f t="shared" si="2"/>
        <v>338363.70761904761</v>
      </c>
      <c r="W26" s="31"/>
    </row>
    <row r="27" spans="1:23" ht="15.75" x14ac:dyDescent="0.25">
      <c r="A27" s="70">
        <v>20</v>
      </c>
      <c r="B27" s="71">
        <v>45420</v>
      </c>
      <c r="C27" s="72" t="s">
        <v>105</v>
      </c>
      <c r="D27" s="14"/>
      <c r="E27" s="14"/>
      <c r="F27" s="72" t="s">
        <v>77</v>
      </c>
      <c r="G27" s="72">
        <v>3173877316</v>
      </c>
      <c r="H27" s="76" t="s">
        <v>0</v>
      </c>
      <c r="I27" s="76" t="s">
        <v>101</v>
      </c>
      <c r="J27" s="72" t="s">
        <v>106</v>
      </c>
      <c r="K27" s="72" t="s">
        <v>106</v>
      </c>
      <c r="L27" s="72" t="s">
        <v>22</v>
      </c>
      <c r="M27" s="81">
        <v>0.3125</v>
      </c>
      <c r="N27" s="81">
        <v>0.85416666666666663</v>
      </c>
      <c r="O27" s="77">
        <f t="shared" si="0"/>
        <v>0.54166666666666663</v>
      </c>
      <c r="P27" s="31"/>
      <c r="Q27" s="34">
        <f t="shared" si="3"/>
        <v>338363.70761904761</v>
      </c>
      <c r="R27" s="48"/>
      <c r="S27" s="31"/>
      <c r="T27" s="31"/>
      <c r="U27" s="31"/>
      <c r="V27" s="40">
        <f t="shared" si="2"/>
        <v>338363.70761904761</v>
      </c>
      <c r="W27" s="31"/>
    </row>
    <row r="28" spans="1:23" ht="15.75" x14ac:dyDescent="0.25">
      <c r="A28" s="70">
        <v>21</v>
      </c>
      <c r="B28" s="71">
        <v>45421</v>
      </c>
      <c r="C28" s="72" t="s">
        <v>44</v>
      </c>
      <c r="D28" s="14"/>
      <c r="E28" s="14"/>
      <c r="F28" s="74" t="s">
        <v>100</v>
      </c>
      <c r="G28" s="75">
        <v>3044420262</v>
      </c>
      <c r="H28" s="76" t="s">
        <v>0</v>
      </c>
      <c r="I28" s="76" t="s">
        <v>101</v>
      </c>
      <c r="J28" s="72" t="s">
        <v>102</v>
      </c>
      <c r="K28" s="72" t="s">
        <v>45</v>
      </c>
      <c r="L28" s="72" t="s">
        <v>22</v>
      </c>
      <c r="M28" s="81">
        <v>0.31111111111111112</v>
      </c>
      <c r="N28" s="81">
        <v>0.73819444444444449</v>
      </c>
      <c r="O28" s="77">
        <f t="shared" si="0"/>
        <v>0.42708333333333337</v>
      </c>
      <c r="P28" s="31"/>
      <c r="Q28" s="34">
        <f t="shared" si="3"/>
        <v>338363.70761904761</v>
      </c>
      <c r="R28" s="31"/>
      <c r="S28" s="31"/>
      <c r="T28" s="31"/>
      <c r="U28" s="31"/>
      <c r="V28" s="40">
        <f t="shared" si="2"/>
        <v>338363.70761904761</v>
      </c>
      <c r="W28" s="31"/>
    </row>
    <row r="29" spans="1:23" ht="31.5" x14ac:dyDescent="0.25">
      <c r="A29" s="70">
        <v>22</v>
      </c>
      <c r="B29" s="71">
        <v>45421</v>
      </c>
      <c r="C29" s="72" t="s">
        <v>46</v>
      </c>
      <c r="D29" s="14"/>
      <c r="E29" s="14"/>
      <c r="F29" s="78" t="s">
        <v>47</v>
      </c>
      <c r="G29" s="72">
        <v>3112750373</v>
      </c>
      <c r="H29" s="76" t="s">
        <v>0</v>
      </c>
      <c r="I29" s="76" t="s">
        <v>101</v>
      </c>
      <c r="J29" s="72" t="s">
        <v>48</v>
      </c>
      <c r="K29" s="87" t="s">
        <v>48</v>
      </c>
      <c r="L29" s="72" t="s">
        <v>50</v>
      </c>
      <c r="M29" s="81">
        <v>0.29166666666666669</v>
      </c>
      <c r="N29" s="81">
        <v>0.70833333333333337</v>
      </c>
      <c r="O29" s="86">
        <f t="shared" si="0"/>
        <v>0.41666666666666669</v>
      </c>
      <c r="P29" s="31"/>
      <c r="Q29" s="34"/>
      <c r="R29" s="48">
        <f t="shared" ref="R29" si="8">+$R$7/21</f>
        <v>339543.58047619049</v>
      </c>
      <c r="S29" s="31"/>
      <c r="T29" s="31"/>
      <c r="U29" s="31"/>
      <c r="V29" s="40">
        <f t="shared" si="2"/>
        <v>339543.58047619049</v>
      </c>
      <c r="W29" s="31"/>
    </row>
    <row r="30" spans="1:23" ht="31.5" x14ac:dyDescent="0.25">
      <c r="A30" s="70">
        <v>23</v>
      </c>
      <c r="B30" s="71">
        <v>45421</v>
      </c>
      <c r="C30" s="72" t="s">
        <v>42</v>
      </c>
      <c r="D30" s="14"/>
      <c r="E30" s="14"/>
      <c r="F30" s="74" t="s">
        <v>43</v>
      </c>
      <c r="G30" s="72">
        <v>3127090611</v>
      </c>
      <c r="H30" s="76" t="s">
        <v>0</v>
      </c>
      <c r="I30" s="76" t="s">
        <v>101</v>
      </c>
      <c r="J30" s="72" t="s">
        <v>103</v>
      </c>
      <c r="K30" s="72" t="s">
        <v>104</v>
      </c>
      <c r="L30" s="72" t="s">
        <v>22</v>
      </c>
      <c r="M30" s="77">
        <v>0.29166666666666669</v>
      </c>
      <c r="N30" s="77">
        <v>0.70833333333333337</v>
      </c>
      <c r="O30" s="77">
        <f t="shared" si="0"/>
        <v>0.41666666666666669</v>
      </c>
      <c r="P30" s="31"/>
      <c r="Q30" s="34">
        <f t="shared" si="3"/>
        <v>338363.70761904761</v>
      </c>
      <c r="R30" s="34"/>
      <c r="S30" s="31"/>
      <c r="T30" s="31"/>
      <c r="U30" s="31"/>
      <c r="V30" s="40">
        <f t="shared" si="2"/>
        <v>338363.70761904761</v>
      </c>
      <c r="W30" s="31"/>
    </row>
    <row r="31" spans="1:23" ht="15.75" x14ac:dyDescent="0.25">
      <c r="A31" s="70">
        <v>24</v>
      </c>
      <c r="B31" s="71">
        <v>45421</v>
      </c>
      <c r="C31" s="72" t="s">
        <v>105</v>
      </c>
      <c r="D31" s="14"/>
      <c r="E31" s="14"/>
      <c r="F31" s="72" t="s">
        <v>77</v>
      </c>
      <c r="G31" s="72">
        <v>3173877316</v>
      </c>
      <c r="H31" s="76" t="s">
        <v>0</v>
      </c>
      <c r="I31" s="76" t="s">
        <v>101</v>
      </c>
      <c r="J31" s="72" t="s">
        <v>106</v>
      </c>
      <c r="K31" s="72" t="s">
        <v>106</v>
      </c>
      <c r="L31" s="72" t="s">
        <v>22</v>
      </c>
      <c r="M31" s="81">
        <v>0.3125</v>
      </c>
      <c r="N31" s="81">
        <v>0.83333333333333337</v>
      </c>
      <c r="O31" s="77">
        <f t="shared" si="0"/>
        <v>0.52083333333333337</v>
      </c>
      <c r="P31" s="31"/>
      <c r="Q31" s="34">
        <f t="shared" si="3"/>
        <v>338363.70761904761</v>
      </c>
      <c r="R31" s="48"/>
      <c r="S31" s="31"/>
      <c r="T31" s="31"/>
      <c r="U31" s="31"/>
      <c r="V31" s="40">
        <f t="shared" si="2"/>
        <v>338363.70761904761</v>
      </c>
      <c r="W31" s="31"/>
    </row>
    <row r="32" spans="1:23" ht="15.75" x14ac:dyDescent="0.25">
      <c r="A32" s="70">
        <v>25</v>
      </c>
      <c r="B32" s="71">
        <v>45422</v>
      </c>
      <c r="C32" s="72" t="s">
        <v>44</v>
      </c>
      <c r="D32" s="14"/>
      <c r="E32" s="14"/>
      <c r="F32" s="74" t="s">
        <v>100</v>
      </c>
      <c r="G32" s="75">
        <v>3044420262</v>
      </c>
      <c r="H32" s="76" t="s">
        <v>0</v>
      </c>
      <c r="I32" s="76" t="s">
        <v>101</v>
      </c>
      <c r="J32" s="72" t="s">
        <v>102</v>
      </c>
      <c r="K32" s="72" t="s">
        <v>45</v>
      </c>
      <c r="L32" s="72" t="s">
        <v>22</v>
      </c>
      <c r="M32" s="81">
        <v>0.34375</v>
      </c>
      <c r="N32" s="81">
        <v>0.78125</v>
      </c>
      <c r="O32" s="77">
        <f t="shared" si="0"/>
        <v>0.4375</v>
      </c>
      <c r="P32" s="31"/>
      <c r="Q32" s="34">
        <f t="shared" si="3"/>
        <v>338363.70761904761</v>
      </c>
      <c r="R32" s="31"/>
      <c r="S32" s="31"/>
      <c r="T32" s="31"/>
      <c r="U32" s="31"/>
      <c r="V32" s="40">
        <f t="shared" si="2"/>
        <v>338363.70761904761</v>
      </c>
      <c r="W32" s="31"/>
    </row>
    <row r="33" spans="1:23" ht="31.5" x14ac:dyDescent="0.25">
      <c r="A33" s="70">
        <v>26</v>
      </c>
      <c r="B33" s="71">
        <v>45422</v>
      </c>
      <c r="C33" s="72" t="s">
        <v>46</v>
      </c>
      <c r="D33" s="14"/>
      <c r="E33" s="14"/>
      <c r="F33" s="78" t="s">
        <v>47</v>
      </c>
      <c r="G33" s="72">
        <v>3112750373</v>
      </c>
      <c r="H33" s="76" t="s">
        <v>0</v>
      </c>
      <c r="I33" s="76" t="s">
        <v>101</v>
      </c>
      <c r="J33" s="72" t="s">
        <v>49</v>
      </c>
      <c r="K33" s="72" t="s">
        <v>49</v>
      </c>
      <c r="L33" s="72" t="s">
        <v>50</v>
      </c>
      <c r="M33" s="88">
        <v>0.29166666666666669</v>
      </c>
      <c r="N33" s="88">
        <v>0.70833333333333337</v>
      </c>
      <c r="O33" s="86">
        <f t="shared" si="0"/>
        <v>0.41666666666666669</v>
      </c>
      <c r="P33" s="31"/>
      <c r="Q33" s="34"/>
      <c r="R33" s="48">
        <f t="shared" ref="R33" si="9">+$R$7/21</f>
        <v>339543.58047619049</v>
      </c>
      <c r="S33" s="31"/>
      <c r="T33" s="31"/>
      <c r="U33" s="31"/>
      <c r="V33" s="40">
        <f t="shared" si="2"/>
        <v>339543.58047619049</v>
      </c>
      <c r="W33" s="31"/>
    </row>
    <row r="34" spans="1:23" ht="15.75" x14ac:dyDescent="0.25">
      <c r="A34" s="70">
        <v>27</v>
      </c>
      <c r="B34" s="71">
        <v>45422</v>
      </c>
      <c r="C34" s="72" t="s">
        <v>42</v>
      </c>
      <c r="D34" s="14"/>
      <c r="E34" s="14"/>
      <c r="F34" s="74" t="s">
        <v>43</v>
      </c>
      <c r="G34" s="72">
        <v>3127090611</v>
      </c>
      <c r="H34" s="76" t="s">
        <v>0</v>
      </c>
      <c r="I34" s="76" t="s">
        <v>101</v>
      </c>
      <c r="J34" s="72" t="s">
        <v>103</v>
      </c>
      <c r="K34" s="87" t="s">
        <v>110</v>
      </c>
      <c r="L34" s="72" t="s">
        <v>22</v>
      </c>
      <c r="M34" s="77">
        <v>0.29166666666666669</v>
      </c>
      <c r="N34" s="77">
        <v>0.70833333333333337</v>
      </c>
      <c r="O34" s="77">
        <f t="shared" si="0"/>
        <v>0.41666666666666669</v>
      </c>
      <c r="P34" s="31"/>
      <c r="Q34" s="34">
        <f t="shared" si="3"/>
        <v>338363.70761904761</v>
      </c>
      <c r="R34" s="34"/>
      <c r="S34" s="31"/>
      <c r="T34" s="31"/>
      <c r="U34" s="31"/>
      <c r="V34" s="40">
        <f t="shared" si="2"/>
        <v>338363.70761904761</v>
      </c>
      <c r="W34" s="31"/>
    </row>
    <row r="35" spans="1:23" ht="15.75" x14ac:dyDescent="0.25">
      <c r="A35" s="70">
        <v>28</v>
      </c>
      <c r="B35" s="71">
        <v>45422</v>
      </c>
      <c r="C35" s="72" t="s">
        <v>105</v>
      </c>
      <c r="D35" s="14"/>
      <c r="E35" s="14"/>
      <c r="F35" s="72" t="s">
        <v>77</v>
      </c>
      <c r="G35" s="72">
        <v>3173877316</v>
      </c>
      <c r="H35" s="76" t="s">
        <v>0</v>
      </c>
      <c r="I35" s="76" t="s">
        <v>101</v>
      </c>
      <c r="J35" s="72" t="s">
        <v>106</v>
      </c>
      <c r="K35" s="72" t="s">
        <v>106</v>
      </c>
      <c r="L35" s="72" t="s">
        <v>22</v>
      </c>
      <c r="M35" s="81">
        <v>0.35416666666666669</v>
      </c>
      <c r="N35" s="81">
        <v>0.625</v>
      </c>
      <c r="O35" s="77">
        <f t="shared" si="0"/>
        <v>0.27083333333333331</v>
      </c>
      <c r="P35" s="31"/>
      <c r="Q35" s="34">
        <f t="shared" si="3"/>
        <v>338363.70761904761</v>
      </c>
      <c r="R35" s="48"/>
      <c r="S35" s="31"/>
      <c r="T35" s="31"/>
      <c r="U35" s="31"/>
      <c r="V35" s="40">
        <f t="shared" si="2"/>
        <v>338363.70761904761</v>
      </c>
      <c r="W35" s="31"/>
    </row>
    <row r="36" spans="1:23" ht="17.25" customHeight="1" x14ac:dyDescent="0.25">
      <c r="A36" s="70">
        <v>29</v>
      </c>
      <c r="B36" s="71">
        <v>45426</v>
      </c>
      <c r="C36" s="72" t="s">
        <v>44</v>
      </c>
      <c r="D36" s="14"/>
      <c r="E36" s="14"/>
      <c r="F36" s="74" t="s">
        <v>100</v>
      </c>
      <c r="G36" s="75">
        <v>3044420262</v>
      </c>
      <c r="H36" s="76" t="s">
        <v>0</v>
      </c>
      <c r="I36" s="76" t="s">
        <v>101</v>
      </c>
      <c r="J36" s="72" t="s">
        <v>102</v>
      </c>
      <c r="K36" s="72" t="s">
        <v>45</v>
      </c>
      <c r="L36" s="72" t="s">
        <v>22</v>
      </c>
      <c r="M36" s="81">
        <v>0.37986111111111109</v>
      </c>
      <c r="N36" s="81">
        <v>0.82152777777777775</v>
      </c>
      <c r="O36" s="77">
        <f t="shared" si="0"/>
        <v>0.44166666666666665</v>
      </c>
      <c r="P36" s="31"/>
      <c r="Q36" s="34">
        <f t="shared" si="3"/>
        <v>338363.70761904761</v>
      </c>
      <c r="R36" s="31"/>
      <c r="S36" s="31"/>
      <c r="T36" s="31"/>
      <c r="U36" s="31"/>
      <c r="V36" s="40">
        <f t="shared" si="2"/>
        <v>338363.70761904761</v>
      </c>
      <c r="W36" s="31"/>
    </row>
    <row r="37" spans="1:23" ht="31.5" x14ac:dyDescent="0.25">
      <c r="A37" s="70">
        <v>30</v>
      </c>
      <c r="B37" s="71">
        <v>45426</v>
      </c>
      <c r="C37" s="72" t="s">
        <v>46</v>
      </c>
      <c r="D37" s="14"/>
      <c r="E37" s="14"/>
      <c r="F37" s="78" t="s">
        <v>47</v>
      </c>
      <c r="G37" s="72">
        <v>3112750373</v>
      </c>
      <c r="H37" s="76" t="s">
        <v>0</v>
      </c>
      <c r="I37" s="76" t="s">
        <v>101</v>
      </c>
      <c r="J37" s="87" t="s">
        <v>48</v>
      </c>
      <c r="K37" s="87" t="s">
        <v>48</v>
      </c>
      <c r="L37" s="72" t="s">
        <v>50</v>
      </c>
      <c r="M37" s="88">
        <v>0.33333333333333331</v>
      </c>
      <c r="N37" s="88">
        <v>0.75</v>
      </c>
      <c r="O37" s="88">
        <f t="shared" si="0"/>
        <v>0.41666666666666669</v>
      </c>
      <c r="P37" s="31"/>
      <c r="Q37" s="34"/>
      <c r="R37" s="48">
        <f t="shared" ref="R37" si="10">+$R$7/21</f>
        <v>339543.58047619049</v>
      </c>
      <c r="S37" s="31"/>
      <c r="T37" s="31"/>
      <c r="U37" s="31"/>
      <c r="V37" s="40">
        <f t="shared" si="2"/>
        <v>339543.58047619049</v>
      </c>
      <c r="W37" s="31"/>
    </row>
    <row r="38" spans="1:23" ht="15.75" x14ac:dyDescent="0.25">
      <c r="A38" s="70">
        <v>31</v>
      </c>
      <c r="B38" s="71">
        <v>45426</v>
      </c>
      <c r="C38" s="72" t="s">
        <v>42</v>
      </c>
      <c r="D38" s="14"/>
      <c r="E38" s="14"/>
      <c r="F38" s="74" t="s">
        <v>43</v>
      </c>
      <c r="G38" s="72">
        <v>3127090611</v>
      </c>
      <c r="H38" s="76" t="s">
        <v>0</v>
      </c>
      <c r="I38" s="76" t="s">
        <v>101</v>
      </c>
      <c r="J38" s="72" t="s">
        <v>103</v>
      </c>
      <c r="K38" s="89" t="s">
        <v>111</v>
      </c>
      <c r="L38" s="72" t="s">
        <v>22</v>
      </c>
      <c r="M38" s="77">
        <v>0.29166666666666669</v>
      </c>
      <c r="N38" s="77">
        <v>0.70833333333333337</v>
      </c>
      <c r="O38" s="77">
        <f t="shared" si="0"/>
        <v>0.41666666666666669</v>
      </c>
      <c r="P38" s="31"/>
      <c r="Q38" s="34">
        <f t="shared" si="3"/>
        <v>338363.70761904761</v>
      </c>
      <c r="R38" s="34"/>
      <c r="S38" s="31"/>
      <c r="T38" s="31"/>
      <c r="U38" s="31"/>
      <c r="V38" s="40">
        <f t="shared" si="2"/>
        <v>338363.70761904761</v>
      </c>
      <c r="W38" s="31"/>
    </row>
    <row r="39" spans="1:23" ht="15.75" x14ac:dyDescent="0.25">
      <c r="A39" s="70">
        <v>32</v>
      </c>
      <c r="B39" s="71">
        <v>45426</v>
      </c>
      <c r="C39" s="72" t="s">
        <v>105</v>
      </c>
      <c r="D39" s="14"/>
      <c r="E39" s="14"/>
      <c r="F39" s="72" t="s">
        <v>77</v>
      </c>
      <c r="G39" s="72">
        <v>3173877316</v>
      </c>
      <c r="H39" s="76" t="s">
        <v>0</v>
      </c>
      <c r="I39" s="76" t="s">
        <v>101</v>
      </c>
      <c r="J39" s="72" t="s">
        <v>106</v>
      </c>
      <c r="K39" s="72" t="s">
        <v>106</v>
      </c>
      <c r="L39" s="72" t="s">
        <v>22</v>
      </c>
      <c r="M39" s="81">
        <v>0.375</v>
      </c>
      <c r="N39" s="81">
        <v>0.75</v>
      </c>
      <c r="O39" s="77">
        <f t="shared" si="0"/>
        <v>0.375</v>
      </c>
      <c r="P39" s="31"/>
      <c r="Q39" s="34">
        <f t="shared" si="3"/>
        <v>338363.70761904761</v>
      </c>
      <c r="R39" s="48"/>
      <c r="S39" s="31"/>
      <c r="T39" s="31"/>
      <c r="U39" s="31"/>
      <c r="V39" s="40">
        <f t="shared" si="2"/>
        <v>338363.70761904761</v>
      </c>
      <c r="W39" s="31"/>
    </row>
    <row r="40" spans="1:23" ht="15.75" x14ac:dyDescent="0.25">
      <c r="A40" s="70">
        <v>33</v>
      </c>
      <c r="B40" s="71">
        <v>45427</v>
      </c>
      <c r="C40" s="72" t="s">
        <v>44</v>
      </c>
      <c r="D40" s="14"/>
      <c r="E40" s="14"/>
      <c r="F40" s="74" t="s">
        <v>100</v>
      </c>
      <c r="G40" s="75">
        <v>3044420262</v>
      </c>
      <c r="H40" s="76" t="s">
        <v>0</v>
      </c>
      <c r="I40" s="76" t="s">
        <v>101</v>
      </c>
      <c r="J40" s="72" t="s">
        <v>102</v>
      </c>
      <c r="K40" s="72" t="s">
        <v>45</v>
      </c>
      <c r="L40" s="72" t="s">
        <v>22</v>
      </c>
      <c r="M40" s="81">
        <v>0.3576388888888889</v>
      </c>
      <c r="N40" s="81">
        <v>0.82222222222222219</v>
      </c>
      <c r="O40" s="77">
        <f t="shared" si="0"/>
        <v>0.46458333333333329</v>
      </c>
      <c r="P40" s="31"/>
      <c r="Q40" s="34">
        <f t="shared" si="3"/>
        <v>338363.70761904761</v>
      </c>
      <c r="R40" s="31"/>
      <c r="S40" s="31"/>
      <c r="T40" s="31"/>
      <c r="U40" s="31"/>
      <c r="V40" s="40">
        <f t="shared" si="2"/>
        <v>338363.70761904761</v>
      </c>
      <c r="W40" s="31"/>
    </row>
    <row r="41" spans="1:23" ht="31.5" x14ac:dyDescent="0.25">
      <c r="A41" s="70">
        <v>34</v>
      </c>
      <c r="B41" s="71">
        <v>45427</v>
      </c>
      <c r="C41" s="72" t="s">
        <v>46</v>
      </c>
      <c r="D41" s="14"/>
      <c r="E41" s="14"/>
      <c r="F41" s="78" t="s">
        <v>47</v>
      </c>
      <c r="G41" s="72">
        <v>3112750373</v>
      </c>
      <c r="H41" s="76" t="s">
        <v>0</v>
      </c>
      <c r="I41" s="76" t="s">
        <v>101</v>
      </c>
      <c r="J41" s="87" t="s">
        <v>49</v>
      </c>
      <c r="K41" s="87" t="s">
        <v>48</v>
      </c>
      <c r="L41" s="72" t="s">
        <v>50</v>
      </c>
      <c r="M41" s="88">
        <v>0.25</v>
      </c>
      <c r="N41" s="88">
        <v>0.66666666666666663</v>
      </c>
      <c r="O41" s="88">
        <f t="shared" si="0"/>
        <v>0.41666666666666663</v>
      </c>
      <c r="P41" s="31"/>
      <c r="Q41" s="34"/>
      <c r="R41" s="48">
        <f t="shared" ref="R41" si="11">+$R$7/21</f>
        <v>339543.58047619049</v>
      </c>
      <c r="S41" s="31"/>
      <c r="T41" s="31"/>
      <c r="U41" s="31"/>
      <c r="V41" s="40">
        <f t="shared" si="2"/>
        <v>339543.58047619049</v>
      </c>
      <c r="W41" s="31"/>
    </row>
    <row r="42" spans="1:23" ht="15.75" x14ac:dyDescent="0.25">
      <c r="A42" s="70">
        <v>35</v>
      </c>
      <c r="B42" s="71">
        <v>45427</v>
      </c>
      <c r="C42" s="72" t="s">
        <v>42</v>
      </c>
      <c r="D42" s="14"/>
      <c r="E42" s="14"/>
      <c r="F42" s="74" t="s">
        <v>43</v>
      </c>
      <c r="G42" s="72">
        <v>3127090611</v>
      </c>
      <c r="H42" s="76" t="s">
        <v>0</v>
      </c>
      <c r="I42" s="76" t="s">
        <v>101</v>
      </c>
      <c r="J42" s="72" t="s">
        <v>103</v>
      </c>
      <c r="K42" s="72" t="s">
        <v>109</v>
      </c>
      <c r="L42" s="72" t="s">
        <v>22</v>
      </c>
      <c r="M42" s="77">
        <v>0.29166666666666669</v>
      </c>
      <c r="N42" s="77">
        <v>0.70833333333333337</v>
      </c>
      <c r="O42" s="77">
        <f t="shared" si="0"/>
        <v>0.41666666666666669</v>
      </c>
      <c r="P42" s="31"/>
      <c r="Q42" s="34">
        <f t="shared" si="3"/>
        <v>338363.70761904761</v>
      </c>
      <c r="R42" s="34"/>
      <c r="S42" s="31"/>
      <c r="T42" s="31"/>
      <c r="U42" s="31"/>
      <c r="V42" s="40">
        <f t="shared" si="2"/>
        <v>338363.70761904761</v>
      </c>
      <c r="W42" s="31"/>
    </row>
    <row r="43" spans="1:23" ht="15.75" x14ac:dyDescent="0.25">
      <c r="A43" s="70">
        <v>36</v>
      </c>
      <c r="B43" s="71">
        <v>45427</v>
      </c>
      <c r="C43" s="72" t="s">
        <v>105</v>
      </c>
      <c r="D43" s="14"/>
      <c r="E43" s="14"/>
      <c r="F43" s="72" t="s">
        <v>77</v>
      </c>
      <c r="G43" s="72">
        <v>3173877316</v>
      </c>
      <c r="H43" s="76" t="s">
        <v>0</v>
      </c>
      <c r="I43" s="76" t="s">
        <v>101</v>
      </c>
      <c r="J43" s="72" t="s">
        <v>106</v>
      </c>
      <c r="K43" s="72" t="s">
        <v>106</v>
      </c>
      <c r="L43" s="72" t="s">
        <v>22</v>
      </c>
      <c r="M43" s="81">
        <v>0.375</v>
      </c>
      <c r="N43" s="81">
        <v>0.625</v>
      </c>
      <c r="O43" s="77">
        <f t="shared" si="0"/>
        <v>0.25</v>
      </c>
      <c r="P43" s="31"/>
      <c r="Q43" s="34">
        <f t="shared" si="3"/>
        <v>338363.70761904761</v>
      </c>
      <c r="R43" s="48"/>
      <c r="S43" s="31"/>
      <c r="T43" s="31"/>
      <c r="U43" s="31"/>
      <c r="V43" s="40">
        <f t="shared" si="2"/>
        <v>338363.70761904761</v>
      </c>
      <c r="W43" s="31"/>
    </row>
    <row r="44" spans="1:23" ht="15.75" x14ac:dyDescent="0.25">
      <c r="A44" s="70">
        <v>37</v>
      </c>
      <c r="B44" s="71">
        <v>45428</v>
      </c>
      <c r="C44" s="72" t="s">
        <v>44</v>
      </c>
      <c r="D44" s="14"/>
      <c r="E44" s="14"/>
      <c r="F44" s="74" t="s">
        <v>100</v>
      </c>
      <c r="G44" s="75">
        <v>3044420262</v>
      </c>
      <c r="H44" s="76" t="s">
        <v>0</v>
      </c>
      <c r="I44" s="76" t="s">
        <v>101</v>
      </c>
      <c r="J44" s="72" t="s">
        <v>102</v>
      </c>
      <c r="K44" s="72" t="s">
        <v>45</v>
      </c>
      <c r="L44" s="72" t="s">
        <v>22</v>
      </c>
      <c r="M44" s="81">
        <v>0.33402777777777776</v>
      </c>
      <c r="N44" s="81">
        <v>0.75972222222222219</v>
      </c>
      <c r="O44" s="77">
        <f t="shared" si="0"/>
        <v>0.42569444444444443</v>
      </c>
      <c r="P44" s="31"/>
      <c r="Q44" s="34">
        <f t="shared" si="3"/>
        <v>338363.70761904761</v>
      </c>
      <c r="R44" s="31"/>
      <c r="S44" s="31"/>
      <c r="T44" s="31"/>
      <c r="U44" s="31"/>
      <c r="V44" s="40">
        <f t="shared" si="2"/>
        <v>338363.70761904761</v>
      </c>
      <c r="W44" s="31"/>
    </row>
    <row r="45" spans="1:23" ht="31.5" x14ac:dyDescent="0.25">
      <c r="A45" s="70">
        <v>38</v>
      </c>
      <c r="B45" s="71">
        <v>45428</v>
      </c>
      <c r="C45" s="72" t="s">
        <v>46</v>
      </c>
      <c r="D45" s="14"/>
      <c r="E45" s="14"/>
      <c r="F45" s="78" t="s">
        <v>47</v>
      </c>
      <c r="G45" s="72">
        <v>3112750373</v>
      </c>
      <c r="H45" s="76" t="s">
        <v>0</v>
      </c>
      <c r="I45" s="76" t="s">
        <v>101</v>
      </c>
      <c r="J45" s="87" t="s">
        <v>48</v>
      </c>
      <c r="K45" s="87" t="s">
        <v>48</v>
      </c>
      <c r="L45" s="72" t="s">
        <v>50</v>
      </c>
      <c r="M45" s="88">
        <v>0.29166666666666669</v>
      </c>
      <c r="N45" s="88">
        <v>0.70833333333333337</v>
      </c>
      <c r="O45" s="88">
        <f t="shared" si="0"/>
        <v>0.41666666666666669</v>
      </c>
      <c r="P45" s="31"/>
      <c r="Q45" s="34"/>
      <c r="R45" s="48">
        <f t="shared" ref="R45" si="12">+$R$7/21</f>
        <v>339543.58047619049</v>
      </c>
      <c r="S45" s="31"/>
      <c r="T45" s="31"/>
      <c r="U45" s="31"/>
      <c r="V45" s="40">
        <f t="shared" si="2"/>
        <v>339543.58047619049</v>
      </c>
      <c r="W45" s="31"/>
    </row>
    <row r="46" spans="1:23" ht="15.75" x14ac:dyDescent="0.25">
      <c r="A46" s="70">
        <v>39</v>
      </c>
      <c r="B46" s="71">
        <v>45428</v>
      </c>
      <c r="C46" s="72" t="s">
        <v>42</v>
      </c>
      <c r="D46" s="14"/>
      <c r="E46" s="14"/>
      <c r="F46" s="74" t="s">
        <v>43</v>
      </c>
      <c r="G46" s="72">
        <v>3127090611</v>
      </c>
      <c r="H46" s="76" t="s">
        <v>0</v>
      </c>
      <c r="I46" s="76" t="s">
        <v>101</v>
      </c>
      <c r="J46" s="72" t="s">
        <v>103</v>
      </c>
      <c r="K46" s="72" t="s">
        <v>109</v>
      </c>
      <c r="L46" s="72" t="s">
        <v>22</v>
      </c>
      <c r="M46" s="77">
        <v>0.29166666666666669</v>
      </c>
      <c r="N46" s="77">
        <v>0.70833333333333337</v>
      </c>
      <c r="O46" s="77">
        <f t="shared" si="0"/>
        <v>0.41666666666666669</v>
      </c>
      <c r="P46" s="31"/>
      <c r="Q46" s="34">
        <f t="shared" si="3"/>
        <v>338363.70761904761</v>
      </c>
      <c r="R46" s="34"/>
      <c r="S46" s="31"/>
      <c r="T46" s="31"/>
      <c r="U46" s="31"/>
      <c r="V46" s="40">
        <f t="shared" si="2"/>
        <v>338363.70761904761</v>
      </c>
      <c r="W46" s="31"/>
    </row>
    <row r="47" spans="1:23" ht="15.75" x14ac:dyDescent="0.25">
      <c r="A47" s="70">
        <v>40</v>
      </c>
      <c r="B47" s="71">
        <v>45428</v>
      </c>
      <c r="C47" s="72" t="s">
        <v>105</v>
      </c>
      <c r="D47" s="14"/>
      <c r="E47" s="14"/>
      <c r="F47" s="72" t="s">
        <v>77</v>
      </c>
      <c r="G47" s="72">
        <v>3173877316</v>
      </c>
      <c r="H47" s="76" t="s">
        <v>0</v>
      </c>
      <c r="I47" s="76" t="s">
        <v>101</v>
      </c>
      <c r="J47" s="72" t="s">
        <v>106</v>
      </c>
      <c r="K47" s="72" t="s">
        <v>106</v>
      </c>
      <c r="L47" s="72" t="s">
        <v>22</v>
      </c>
      <c r="M47" s="81">
        <v>0.39583333333333331</v>
      </c>
      <c r="N47" s="81">
        <v>0.75</v>
      </c>
      <c r="O47" s="77">
        <f t="shared" si="0"/>
        <v>0.35416666666666669</v>
      </c>
      <c r="P47" s="31"/>
      <c r="Q47" s="34">
        <f t="shared" si="3"/>
        <v>338363.70761904761</v>
      </c>
      <c r="R47" s="48"/>
      <c r="S47" s="31"/>
      <c r="T47" s="31"/>
      <c r="U47" s="31"/>
      <c r="V47" s="40">
        <f t="shared" si="2"/>
        <v>338363.70761904761</v>
      </c>
      <c r="W47" s="31"/>
    </row>
    <row r="48" spans="1:23" ht="15.75" x14ac:dyDescent="0.25">
      <c r="A48" s="70">
        <v>41</v>
      </c>
      <c r="B48" s="71">
        <v>45429</v>
      </c>
      <c r="C48" s="72" t="s">
        <v>44</v>
      </c>
      <c r="D48" s="14"/>
      <c r="E48" s="14"/>
      <c r="F48" s="74" t="s">
        <v>100</v>
      </c>
      <c r="G48" s="75">
        <v>3044420262</v>
      </c>
      <c r="H48" s="76" t="s">
        <v>0</v>
      </c>
      <c r="I48" s="76" t="s">
        <v>101</v>
      </c>
      <c r="J48" s="72" t="s">
        <v>102</v>
      </c>
      <c r="K48" s="72" t="s">
        <v>45</v>
      </c>
      <c r="L48" s="72" t="s">
        <v>22</v>
      </c>
      <c r="M48" s="81">
        <v>0.33750000000000002</v>
      </c>
      <c r="N48" s="81">
        <v>0.81666666666666665</v>
      </c>
      <c r="O48" s="77">
        <f t="shared" si="0"/>
        <v>0.47916666666666663</v>
      </c>
      <c r="P48" s="31"/>
      <c r="Q48" s="34">
        <f t="shared" si="3"/>
        <v>338363.70761904761</v>
      </c>
      <c r="R48" s="31"/>
      <c r="S48" s="31"/>
      <c r="T48" s="31"/>
      <c r="U48" s="31"/>
      <c r="V48" s="40">
        <f t="shared" si="2"/>
        <v>338363.70761904761</v>
      </c>
      <c r="W48" s="31"/>
    </row>
    <row r="49" spans="1:23" ht="31.5" x14ac:dyDescent="0.25">
      <c r="A49" s="70">
        <v>42</v>
      </c>
      <c r="B49" s="71">
        <v>45429</v>
      </c>
      <c r="C49" s="72" t="s">
        <v>46</v>
      </c>
      <c r="D49" s="14"/>
      <c r="E49" s="14"/>
      <c r="F49" s="78" t="s">
        <v>47</v>
      </c>
      <c r="G49" s="72">
        <v>3112750373</v>
      </c>
      <c r="H49" s="76" t="s">
        <v>0</v>
      </c>
      <c r="I49" s="76" t="s">
        <v>101</v>
      </c>
      <c r="J49" s="87" t="s">
        <v>49</v>
      </c>
      <c r="K49" s="87" t="s">
        <v>112</v>
      </c>
      <c r="L49" s="72" t="s">
        <v>50</v>
      </c>
      <c r="M49" s="88">
        <v>0.3125</v>
      </c>
      <c r="N49" s="88">
        <v>0.72916666666666663</v>
      </c>
      <c r="O49" s="88">
        <f t="shared" si="0"/>
        <v>0.41666666666666663</v>
      </c>
      <c r="P49" s="31"/>
      <c r="Q49" s="34"/>
      <c r="R49" s="48">
        <f t="shared" ref="R49" si="13">+$R$7/21</f>
        <v>339543.58047619049</v>
      </c>
      <c r="S49" s="31"/>
      <c r="T49" s="31"/>
      <c r="U49" s="31"/>
      <c r="V49" s="40">
        <f t="shared" si="2"/>
        <v>339543.58047619049</v>
      </c>
      <c r="W49" s="31"/>
    </row>
    <row r="50" spans="1:23" ht="15.75" x14ac:dyDescent="0.25">
      <c r="A50" s="70">
        <v>43</v>
      </c>
      <c r="B50" s="71">
        <v>45429</v>
      </c>
      <c r="C50" s="72" t="s">
        <v>42</v>
      </c>
      <c r="D50" s="14"/>
      <c r="E50" s="14"/>
      <c r="F50" s="74" t="s">
        <v>43</v>
      </c>
      <c r="G50" s="72">
        <v>3127090611</v>
      </c>
      <c r="H50" s="76" t="s">
        <v>0</v>
      </c>
      <c r="I50" s="76" t="s">
        <v>101</v>
      </c>
      <c r="J50" s="72" t="s">
        <v>103</v>
      </c>
      <c r="K50" s="87" t="s">
        <v>113</v>
      </c>
      <c r="L50" s="72" t="s">
        <v>22</v>
      </c>
      <c r="M50" s="77">
        <v>0.29166666666666669</v>
      </c>
      <c r="N50" s="77">
        <v>0.70833333333333337</v>
      </c>
      <c r="O50" s="77">
        <f t="shared" si="0"/>
        <v>0.41666666666666669</v>
      </c>
      <c r="P50" s="31"/>
      <c r="Q50" s="34">
        <f t="shared" si="3"/>
        <v>338363.70761904761</v>
      </c>
      <c r="R50" s="34"/>
      <c r="S50" s="31"/>
      <c r="T50" s="31"/>
      <c r="U50" s="31"/>
      <c r="V50" s="40">
        <f t="shared" si="2"/>
        <v>338363.70761904761</v>
      </c>
      <c r="W50" s="31"/>
    </row>
    <row r="51" spans="1:23" ht="15.75" x14ac:dyDescent="0.25">
      <c r="A51" s="70">
        <v>44</v>
      </c>
      <c r="B51" s="71">
        <v>45429</v>
      </c>
      <c r="C51" s="72" t="s">
        <v>105</v>
      </c>
      <c r="D51" s="14"/>
      <c r="E51" s="14"/>
      <c r="F51" s="72" t="s">
        <v>77</v>
      </c>
      <c r="G51" s="72">
        <v>3173877316</v>
      </c>
      <c r="H51" s="76" t="s">
        <v>0</v>
      </c>
      <c r="I51" s="76" t="s">
        <v>101</v>
      </c>
      <c r="J51" s="72" t="s">
        <v>106</v>
      </c>
      <c r="K51" s="72" t="s">
        <v>106</v>
      </c>
      <c r="L51" s="72" t="s">
        <v>22</v>
      </c>
      <c r="M51" s="81">
        <v>0.3125</v>
      </c>
      <c r="N51" s="81">
        <v>0.75</v>
      </c>
      <c r="O51" s="77">
        <f t="shared" si="0"/>
        <v>0.4375</v>
      </c>
      <c r="P51" s="31"/>
      <c r="Q51" s="34">
        <f t="shared" si="3"/>
        <v>338363.70761904761</v>
      </c>
      <c r="R51" s="48"/>
      <c r="S51" s="31"/>
      <c r="T51" s="31"/>
      <c r="U51" s="31"/>
      <c r="V51" s="40">
        <f t="shared" si="2"/>
        <v>338363.70761904761</v>
      </c>
      <c r="W51" s="31"/>
    </row>
    <row r="52" spans="1:23" ht="15.75" x14ac:dyDescent="0.25">
      <c r="A52" s="70">
        <v>45</v>
      </c>
      <c r="B52" s="71">
        <v>45432</v>
      </c>
      <c r="C52" s="72" t="s">
        <v>44</v>
      </c>
      <c r="D52" s="14"/>
      <c r="E52" s="14"/>
      <c r="F52" s="74" t="s">
        <v>100</v>
      </c>
      <c r="G52" s="75">
        <v>3044420262</v>
      </c>
      <c r="H52" s="76" t="s">
        <v>0</v>
      </c>
      <c r="I52" s="76" t="s">
        <v>101</v>
      </c>
      <c r="J52" s="72" t="s">
        <v>102</v>
      </c>
      <c r="K52" s="72" t="s">
        <v>45</v>
      </c>
      <c r="L52" s="72" t="s">
        <v>22</v>
      </c>
      <c r="M52" s="88">
        <v>0.3576388888888889</v>
      </c>
      <c r="N52" s="88">
        <v>0.77638888888888891</v>
      </c>
      <c r="O52" s="77">
        <f t="shared" si="0"/>
        <v>0.41875000000000001</v>
      </c>
      <c r="P52" s="31"/>
      <c r="Q52" s="34">
        <f t="shared" si="3"/>
        <v>338363.70761904761</v>
      </c>
      <c r="R52" s="31"/>
      <c r="S52" s="31"/>
      <c r="T52" s="31"/>
      <c r="U52" s="31"/>
      <c r="V52" s="40">
        <f t="shared" si="2"/>
        <v>338363.70761904761</v>
      </c>
      <c r="W52" s="31"/>
    </row>
    <row r="53" spans="1:23" ht="31.5" x14ac:dyDescent="0.25">
      <c r="A53" s="70">
        <v>46</v>
      </c>
      <c r="B53" s="71">
        <v>45432</v>
      </c>
      <c r="C53" s="72" t="s">
        <v>46</v>
      </c>
      <c r="D53" s="14"/>
      <c r="E53" s="14"/>
      <c r="F53" s="78" t="s">
        <v>47</v>
      </c>
      <c r="G53" s="72">
        <v>3112750373</v>
      </c>
      <c r="H53" s="76" t="s">
        <v>0</v>
      </c>
      <c r="I53" s="76" t="s">
        <v>101</v>
      </c>
      <c r="J53" s="87" t="s">
        <v>49</v>
      </c>
      <c r="K53" s="87" t="s">
        <v>49</v>
      </c>
      <c r="L53" s="72" t="s">
        <v>50</v>
      </c>
      <c r="M53" s="88">
        <v>0.27083333333333331</v>
      </c>
      <c r="N53" s="88">
        <v>0.9375</v>
      </c>
      <c r="O53" s="88">
        <f t="shared" si="0"/>
        <v>0.66666666666666674</v>
      </c>
      <c r="P53" s="31"/>
      <c r="Q53" s="34"/>
      <c r="R53" s="48">
        <f t="shared" ref="R53" si="14">+$R$7/21</f>
        <v>339543.58047619049</v>
      </c>
      <c r="S53" s="31"/>
      <c r="T53" s="31"/>
      <c r="U53" s="31"/>
      <c r="V53" s="40">
        <f t="shared" si="2"/>
        <v>339543.58047619049</v>
      </c>
      <c r="W53" s="31"/>
    </row>
    <row r="54" spans="1:23" ht="15.75" x14ac:dyDescent="0.25">
      <c r="A54" s="70">
        <v>47</v>
      </c>
      <c r="B54" s="71">
        <v>45432</v>
      </c>
      <c r="C54" s="72" t="s">
        <v>42</v>
      </c>
      <c r="D54" s="14"/>
      <c r="E54" s="14"/>
      <c r="F54" s="74" t="s">
        <v>43</v>
      </c>
      <c r="G54" s="72">
        <v>3127090611</v>
      </c>
      <c r="H54" s="76" t="s">
        <v>0</v>
      </c>
      <c r="I54" s="76" t="s">
        <v>101</v>
      </c>
      <c r="J54" s="72" t="s">
        <v>103</v>
      </c>
      <c r="K54" s="87" t="s">
        <v>49</v>
      </c>
      <c r="L54" s="87" t="s">
        <v>22</v>
      </c>
      <c r="M54" s="77">
        <v>0.29166666666666669</v>
      </c>
      <c r="N54" s="77">
        <v>0.70833333333333337</v>
      </c>
      <c r="O54" s="77">
        <f t="shared" si="0"/>
        <v>0.41666666666666669</v>
      </c>
      <c r="P54" s="31"/>
      <c r="Q54" s="34">
        <f t="shared" si="3"/>
        <v>338363.70761904761</v>
      </c>
      <c r="R54" s="34"/>
      <c r="S54" s="31"/>
      <c r="T54" s="31"/>
      <c r="U54" s="31"/>
      <c r="V54" s="40">
        <f t="shared" si="2"/>
        <v>338363.70761904761</v>
      </c>
      <c r="W54" s="31"/>
    </row>
    <row r="55" spans="1:23" ht="15.75" x14ac:dyDescent="0.25">
      <c r="A55" s="70">
        <v>48</v>
      </c>
      <c r="B55" s="71">
        <v>45432</v>
      </c>
      <c r="C55" s="72" t="s">
        <v>105</v>
      </c>
      <c r="D55" s="14"/>
      <c r="E55" s="14"/>
      <c r="F55" s="72" t="s">
        <v>77</v>
      </c>
      <c r="G55" s="72">
        <v>3173877316</v>
      </c>
      <c r="H55" s="76" t="s">
        <v>0</v>
      </c>
      <c r="I55" s="76" t="s">
        <v>101</v>
      </c>
      <c r="J55" s="72" t="s">
        <v>106</v>
      </c>
      <c r="K55" s="72" t="s">
        <v>106</v>
      </c>
      <c r="L55" s="72" t="s">
        <v>22</v>
      </c>
      <c r="M55" s="88">
        <v>0.35416666666666669</v>
      </c>
      <c r="N55" s="88">
        <v>0.79166666666666663</v>
      </c>
      <c r="O55" s="77">
        <f t="shared" si="0"/>
        <v>0.43749999999999994</v>
      </c>
      <c r="P55" s="31"/>
      <c r="Q55" s="34">
        <f t="shared" si="3"/>
        <v>338363.70761904761</v>
      </c>
      <c r="R55" s="48"/>
      <c r="S55" s="31"/>
      <c r="T55" s="31"/>
      <c r="U55" s="31"/>
      <c r="V55" s="40">
        <f t="shared" si="2"/>
        <v>338363.70761904761</v>
      </c>
      <c r="W55" s="31"/>
    </row>
    <row r="56" spans="1:23" ht="15.75" x14ac:dyDescent="0.25">
      <c r="A56" s="70">
        <v>49</v>
      </c>
      <c r="B56" s="71">
        <v>45433</v>
      </c>
      <c r="C56" s="72" t="s">
        <v>44</v>
      </c>
      <c r="D56" s="14"/>
      <c r="E56" s="14"/>
      <c r="F56" s="74" t="s">
        <v>100</v>
      </c>
      <c r="G56" s="75">
        <v>3044420262</v>
      </c>
      <c r="H56" s="76" t="s">
        <v>0</v>
      </c>
      <c r="I56" s="76" t="s">
        <v>101</v>
      </c>
      <c r="J56" s="72" t="s">
        <v>102</v>
      </c>
      <c r="K56" s="72" t="s">
        <v>45</v>
      </c>
      <c r="L56" s="72" t="s">
        <v>22</v>
      </c>
      <c r="M56" s="88">
        <v>0.31041666666666667</v>
      </c>
      <c r="N56" s="88">
        <v>0.73472222222222228</v>
      </c>
      <c r="O56" s="77">
        <f t="shared" si="0"/>
        <v>0.4243055555555556</v>
      </c>
      <c r="P56" s="31"/>
      <c r="Q56" s="34">
        <f t="shared" si="3"/>
        <v>338363.70761904761</v>
      </c>
      <c r="R56" s="31"/>
      <c r="S56" s="31"/>
      <c r="T56" s="31"/>
      <c r="U56" s="31"/>
      <c r="V56" s="40">
        <f t="shared" si="2"/>
        <v>338363.70761904761</v>
      </c>
      <c r="W56" s="31"/>
    </row>
    <row r="57" spans="1:23" ht="31.5" x14ac:dyDescent="0.25">
      <c r="A57" s="70">
        <v>50</v>
      </c>
      <c r="B57" s="71">
        <v>45433</v>
      </c>
      <c r="C57" s="72" t="s">
        <v>46</v>
      </c>
      <c r="D57" s="14"/>
      <c r="E57" s="14"/>
      <c r="F57" s="78" t="s">
        <v>47</v>
      </c>
      <c r="G57" s="72">
        <v>3112750373</v>
      </c>
      <c r="H57" s="76" t="s">
        <v>0</v>
      </c>
      <c r="I57" s="76" t="s">
        <v>101</v>
      </c>
      <c r="J57" s="87" t="s">
        <v>49</v>
      </c>
      <c r="K57" s="87" t="s">
        <v>49</v>
      </c>
      <c r="L57" s="72" t="s">
        <v>50</v>
      </c>
      <c r="M57" s="88">
        <v>0.27083333333333331</v>
      </c>
      <c r="N57" s="88">
        <v>0.9375</v>
      </c>
      <c r="O57" s="88">
        <f t="shared" si="0"/>
        <v>0.66666666666666674</v>
      </c>
      <c r="P57" s="31"/>
      <c r="Q57" s="34"/>
      <c r="R57" s="48">
        <f t="shared" ref="R57" si="15">+$R$7/21</f>
        <v>339543.58047619049</v>
      </c>
      <c r="S57" s="31"/>
      <c r="T57" s="31"/>
      <c r="U57" s="31"/>
      <c r="V57" s="40">
        <f t="shared" si="2"/>
        <v>339543.58047619049</v>
      </c>
      <c r="W57" s="31"/>
    </row>
    <row r="58" spans="1:23" ht="15.75" x14ac:dyDescent="0.25">
      <c r="A58" s="70">
        <v>51</v>
      </c>
      <c r="B58" s="71">
        <v>45433</v>
      </c>
      <c r="C58" s="72" t="s">
        <v>42</v>
      </c>
      <c r="D58" s="14"/>
      <c r="E58" s="14"/>
      <c r="F58" s="74" t="s">
        <v>43</v>
      </c>
      <c r="G58" s="72">
        <v>3127090611</v>
      </c>
      <c r="H58" s="76" t="s">
        <v>0</v>
      </c>
      <c r="I58" s="76" t="s">
        <v>101</v>
      </c>
      <c r="J58" s="72" t="s">
        <v>103</v>
      </c>
      <c r="K58" s="87" t="s">
        <v>104</v>
      </c>
      <c r="L58" s="87" t="s">
        <v>22</v>
      </c>
      <c r="M58" s="77">
        <v>0.29166666666666669</v>
      </c>
      <c r="N58" s="77">
        <v>0.70833333333333337</v>
      </c>
      <c r="O58" s="77">
        <f t="shared" si="0"/>
        <v>0.41666666666666669</v>
      </c>
      <c r="P58" s="31"/>
      <c r="Q58" s="34">
        <f t="shared" si="3"/>
        <v>338363.70761904761</v>
      </c>
      <c r="R58" s="34"/>
      <c r="S58" s="31"/>
      <c r="T58" s="31"/>
      <c r="U58" s="31"/>
      <c r="V58" s="40">
        <f t="shared" si="2"/>
        <v>338363.70761904761</v>
      </c>
      <c r="W58" s="31"/>
    </row>
    <row r="59" spans="1:23" ht="15.75" x14ac:dyDescent="0.25">
      <c r="A59" s="70">
        <v>52</v>
      </c>
      <c r="B59" s="71">
        <v>45433</v>
      </c>
      <c r="C59" s="72" t="s">
        <v>105</v>
      </c>
      <c r="D59" s="14"/>
      <c r="E59" s="14"/>
      <c r="F59" s="72" t="s">
        <v>77</v>
      </c>
      <c r="G59" s="72">
        <v>3173877316</v>
      </c>
      <c r="H59" s="76" t="s">
        <v>0</v>
      </c>
      <c r="I59" s="76" t="s">
        <v>101</v>
      </c>
      <c r="J59" s="72" t="s">
        <v>106</v>
      </c>
      <c r="K59" s="72" t="s">
        <v>106</v>
      </c>
      <c r="L59" s="72" t="s">
        <v>22</v>
      </c>
      <c r="M59" s="88">
        <v>0.3125</v>
      </c>
      <c r="N59" s="88">
        <v>0.75</v>
      </c>
      <c r="O59" s="77">
        <f t="shared" si="0"/>
        <v>0.4375</v>
      </c>
      <c r="P59" s="31"/>
      <c r="Q59" s="34">
        <f t="shared" si="3"/>
        <v>338363.70761904761</v>
      </c>
      <c r="R59" s="48"/>
      <c r="S59" s="31"/>
      <c r="T59" s="31"/>
      <c r="U59" s="31"/>
      <c r="V59" s="40">
        <f t="shared" si="2"/>
        <v>338363.70761904761</v>
      </c>
      <c r="W59" s="31"/>
    </row>
    <row r="60" spans="1:23" ht="15.75" x14ac:dyDescent="0.25">
      <c r="A60" s="70">
        <v>53</v>
      </c>
      <c r="B60" s="71">
        <v>45434</v>
      </c>
      <c r="C60" s="72" t="s">
        <v>44</v>
      </c>
      <c r="D60" s="14"/>
      <c r="E60" s="14"/>
      <c r="F60" s="74" t="s">
        <v>100</v>
      </c>
      <c r="G60" s="75">
        <v>3044420262</v>
      </c>
      <c r="H60" s="76" t="s">
        <v>0</v>
      </c>
      <c r="I60" s="76" t="s">
        <v>101</v>
      </c>
      <c r="J60" s="72" t="s">
        <v>102</v>
      </c>
      <c r="K60" s="72" t="s">
        <v>45</v>
      </c>
      <c r="L60" s="72" t="s">
        <v>22</v>
      </c>
      <c r="M60" s="88">
        <v>0.35</v>
      </c>
      <c r="N60" s="88">
        <v>0.77638888888888891</v>
      </c>
      <c r="O60" s="77">
        <f t="shared" si="0"/>
        <v>0.42638888888888893</v>
      </c>
      <c r="P60" s="31"/>
      <c r="Q60" s="34">
        <f t="shared" si="3"/>
        <v>338363.70761904761</v>
      </c>
      <c r="R60" s="31"/>
      <c r="S60" s="31"/>
      <c r="T60" s="31"/>
      <c r="U60" s="31"/>
      <c r="V60" s="40">
        <f t="shared" si="2"/>
        <v>338363.70761904761</v>
      </c>
      <c r="W60" s="31"/>
    </row>
    <row r="61" spans="1:23" ht="31.5" x14ac:dyDescent="0.25">
      <c r="A61" s="70">
        <v>54</v>
      </c>
      <c r="B61" s="71">
        <v>45434</v>
      </c>
      <c r="C61" s="72" t="s">
        <v>46</v>
      </c>
      <c r="D61" s="14"/>
      <c r="E61" s="14"/>
      <c r="F61" s="78" t="s">
        <v>47</v>
      </c>
      <c r="G61" s="72">
        <v>3112750373</v>
      </c>
      <c r="H61" s="76" t="s">
        <v>0</v>
      </c>
      <c r="I61" s="76" t="s">
        <v>101</v>
      </c>
      <c r="J61" s="84" t="s">
        <v>48</v>
      </c>
      <c r="K61" s="84" t="s">
        <v>49</v>
      </c>
      <c r="L61" s="72" t="s">
        <v>50</v>
      </c>
      <c r="M61" s="85">
        <v>0.375</v>
      </c>
      <c r="N61" s="85">
        <v>0.79166666666666663</v>
      </c>
      <c r="O61" s="88">
        <f t="shared" si="0"/>
        <v>0.41666666666666663</v>
      </c>
      <c r="P61" s="31"/>
      <c r="Q61" s="34"/>
      <c r="R61" s="48">
        <f t="shared" ref="R61" si="16">+$R$7/21</f>
        <v>339543.58047619049</v>
      </c>
      <c r="S61" s="31"/>
      <c r="T61" s="31"/>
      <c r="U61" s="31"/>
      <c r="V61" s="40">
        <f t="shared" si="2"/>
        <v>339543.58047619049</v>
      </c>
      <c r="W61" s="31"/>
    </row>
    <row r="62" spans="1:23" ht="15.75" x14ac:dyDescent="0.25">
      <c r="A62" s="70">
        <v>55</v>
      </c>
      <c r="B62" s="71">
        <v>45434</v>
      </c>
      <c r="C62" s="72" t="s">
        <v>42</v>
      </c>
      <c r="D62" s="14"/>
      <c r="E62" s="14"/>
      <c r="F62" s="74" t="s">
        <v>43</v>
      </c>
      <c r="G62" s="72">
        <v>3127090611</v>
      </c>
      <c r="H62" s="76" t="s">
        <v>0</v>
      </c>
      <c r="I62" s="76" t="s">
        <v>101</v>
      </c>
      <c r="J62" s="72" t="s">
        <v>103</v>
      </c>
      <c r="K62" s="87" t="s">
        <v>109</v>
      </c>
      <c r="L62" s="87" t="s">
        <v>22</v>
      </c>
      <c r="M62" s="77">
        <v>0.29166666666666669</v>
      </c>
      <c r="N62" s="77">
        <v>0.70833333333333337</v>
      </c>
      <c r="O62" s="77">
        <f t="shared" si="0"/>
        <v>0.41666666666666669</v>
      </c>
      <c r="P62" s="31"/>
      <c r="Q62" s="34">
        <f t="shared" si="3"/>
        <v>338363.70761904761</v>
      </c>
      <c r="R62" s="34"/>
      <c r="S62" s="31"/>
      <c r="T62" s="31"/>
      <c r="U62" s="31"/>
      <c r="V62" s="40">
        <f t="shared" si="2"/>
        <v>338363.70761904761</v>
      </c>
      <c r="W62" s="31"/>
    </row>
    <row r="63" spans="1:23" ht="15.75" x14ac:dyDescent="0.25">
      <c r="A63" s="70">
        <v>56</v>
      </c>
      <c r="B63" s="71">
        <v>45434</v>
      </c>
      <c r="C63" s="72" t="s">
        <v>105</v>
      </c>
      <c r="D63" s="14"/>
      <c r="E63" s="14"/>
      <c r="F63" s="72" t="s">
        <v>77</v>
      </c>
      <c r="G63" s="72">
        <v>3173877316</v>
      </c>
      <c r="H63" s="76" t="s">
        <v>0</v>
      </c>
      <c r="I63" s="76" t="s">
        <v>101</v>
      </c>
      <c r="J63" s="72" t="s">
        <v>106</v>
      </c>
      <c r="K63" s="72" t="s">
        <v>106</v>
      </c>
      <c r="L63" s="72" t="s">
        <v>22</v>
      </c>
      <c r="M63" s="88">
        <v>0.3125</v>
      </c>
      <c r="N63" s="88">
        <v>0.75</v>
      </c>
      <c r="O63" s="77">
        <f t="shared" si="0"/>
        <v>0.4375</v>
      </c>
      <c r="P63" s="31"/>
      <c r="Q63" s="34">
        <f t="shared" si="3"/>
        <v>338363.70761904761</v>
      </c>
      <c r="R63" s="48"/>
      <c r="S63" s="31"/>
      <c r="T63" s="31"/>
      <c r="U63" s="31"/>
      <c r="V63" s="40">
        <f t="shared" si="2"/>
        <v>338363.70761904761</v>
      </c>
      <c r="W63" s="31"/>
    </row>
    <row r="64" spans="1:23" ht="15.75" x14ac:dyDescent="0.25">
      <c r="A64" s="70">
        <v>57</v>
      </c>
      <c r="B64" s="71">
        <v>45435</v>
      </c>
      <c r="C64" s="72" t="s">
        <v>44</v>
      </c>
      <c r="D64" s="14"/>
      <c r="E64" s="14"/>
      <c r="F64" s="74" t="s">
        <v>100</v>
      </c>
      <c r="G64" s="75">
        <v>3044420262</v>
      </c>
      <c r="H64" s="76" t="s">
        <v>0</v>
      </c>
      <c r="I64" s="76" t="s">
        <v>101</v>
      </c>
      <c r="J64" s="72" t="s">
        <v>102</v>
      </c>
      <c r="K64" s="72" t="s">
        <v>45</v>
      </c>
      <c r="L64" s="72" t="s">
        <v>22</v>
      </c>
      <c r="M64" s="88">
        <v>0.27569444444444446</v>
      </c>
      <c r="N64" s="88">
        <v>0.71250000000000002</v>
      </c>
      <c r="O64" s="77">
        <f t="shared" si="0"/>
        <v>0.43680555555555556</v>
      </c>
      <c r="P64" s="31"/>
      <c r="Q64" s="34">
        <f t="shared" si="3"/>
        <v>338363.70761904761</v>
      </c>
      <c r="R64" s="31"/>
      <c r="S64" s="31"/>
      <c r="T64" s="31"/>
      <c r="U64" s="31"/>
      <c r="V64" s="40">
        <f t="shared" si="2"/>
        <v>338363.70761904761</v>
      </c>
      <c r="W64" s="31"/>
    </row>
    <row r="65" spans="1:23" ht="31.5" x14ac:dyDescent="0.25">
      <c r="A65" s="70">
        <v>58</v>
      </c>
      <c r="B65" s="71">
        <v>45435</v>
      </c>
      <c r="C65" s="72" t="s">
        <v>46</v>
      </c>
      <c r="D65" s="14"/>
      <c r="E65" s="14"/>
      <c r="F65" s="78" t="s">
        <v>47</v>
      </c>
      <c r="G65" s="72">
        <v>3112750373</v>
      </c>
      <c r="H65" s="76" t="s">
        <v>0</v>
      </c>
      <c r="I65" s="76" t="s">
        <v>101</v>
      </c>
      <c r="J65" s="87" t="s">
        <v>49</v>
      </c>
      <c r="K65" s="84" t="s">
        <v>49</v>
      </c>
      <c r="L65" s="72" t="s">
        <v>50</v>
      </c>
      <c r="M65" s="88">
        <v>0.27083333333333331</v>
      </c>
      <c r="N65" s="88">
        <v>0.79166666666666663</v>
      </c>
      <c r="O65" s="88">
        <f t="shared" si="0"/>
        <v>0.52083333333333326</v>
      </c>
      <c r="P65" s="31"/>
      <c r="Q65" s="34"/>
      <c r="R65" s="48">
        <f t="shared" ref="R65" si="17">+$R$7/21</f>
        <v>339543.58047619049</v>
      </c>
      <c r="S65" s="31"/>
      <c r="T65" s="31"/>
      <c r="U65" s="31"/>
      <c r="V65" s="40">
        <f t="shared" si="2"/>
        <v>339543.58047619049</v>
      </c>
      <c r="W65" s="31"/>
    </row>
    <row r="66" spans="1:23" ht="15.75" x14ac:dyDescent="0.25">
      <c r="A66" s="70">
        <v>59</v>
      </c>
      <c r="B66" s="71">
        <v>45435</v>
      </c>
      <c r="C66" s="72" t="s">
        <v>42</v>
      </c>
      <c r="D66" s="14"/>
      <c r="E66" s="14"/>
      <c r="F66" s="74" t="s">
        <v>43</v>
      </c>
      <c r="G66" s="72">
        <v>3127090611</v>
      </c>
      <c r="H66" s="76" t="s">
        <v>0</v>
      </c>
      <c r="I66" s="76" t="s">
        <v>101</v>
      </c>
      <c r="J66" s="72" t="s">
        <v>103</v>
      </c>
      <c r="K66" s="87" t="s">
        <v>104</v>
      </c>
      <c r="L66" s="87" t="s">
        <v>22</v>
      </c>
      <c r="M66" s="77">
        <v>0.29166666666666669</v>
      </c>
      <c r="N66" s="77">
        <v>0.70833333333333337</v>
      </c>
      <c r="O66" s="77">
        <f t="shared" si="0"/>
        <v>0.41666666666666669</v>
      </c>
      <c r="P66" s="31"/>
      <c r="Q66" s="34">
        <f t="shared" si="3"/>
        <v>338363.70761904761</v>
      </c>
      <c r="R66" s="34"/>
      <c r="S66" s="31"/>
      <c r="T66" s="31"/>
      <c r="U66" s="31"/>
      <c r="V66" s="40">
        <f t="shared" si="2"/>
        <v>338363.70761904761</v>
      </c>
      <c r="W66" s="31"/>
    </row>
    <row r="67" spans="1:23" ht="15.75" x14ac:dyDescent="0.25">
      <c r="A67" s="70">
        <v>60</v>
      </c>
      <c r="B67" s="71">
        <v>45435</v>
      </c>
      <c r="C67" s="72" t="s">
        <v>105</v>
      </c>
      <c r="D67" s="14"/>
      <c r="E67" s="14"/>
      <c r="F67" s="72" t="s">
        <v>77</v>
      </c>
      <c r="G67" s="72">
        <v>3173877316</v>
      </c>
      <c r="H67" s="76" t="s">
        <v>0</v>
      </c>
      <c r="I67" s="76" t="s">
        <v>101</v>
      </c>
      <c r="J67" s="72" t="s">
        <v>106</v>
      </c>
      <c r="K67" s="72" t="s">
        <v>106</v>
      </c>
      <c r="L67" s="72" t="s">
        <v>22</v>
      </c>
      <c r="M67" s="88">
        <v>0.3125</v>
      </c>
      <c r="N67" s="88">
        <v>0.70833333333333337</v>
      </c>
      <c r="O67" s="77">
        <f t="shared" si="0"/>
        <v>0.39583333333333337</v>
      </c>
      <c r="P67" s="31"/>
      <c r="Q67" s="34">
        <f t="shared" si="3"/>
        <v>338363.70761904761</v>
      </c>
      <c r="R67" s="48"/>
      <c r="S67" s="31"/>
      <c r="T67" s="31"/>
      <c r="U67" s="31"/>
      <c r="V67" s="40">
        <f t="shared" si="2"/>
        <v>338363.70761904761</v>
      </c>
      <c r="W67" s="31"/>
    </row>
    <row r="68" spans="1:23" ht="15.75" x14ac:dyDescent="0.25">
      <c r="A68" s="70">
        <v>61</v>
      </c>
      <c r="B68" s="71">
        <v>45436</v>
      </c>
      <c r="C68" s="72" t="s">
        <v>44</v>
      </c>
      <c r="D68" s="14"/>
      <c r="E68" s="14"/>
      <c r="F68" s="74" t="s">
        <v>100</v>
      </c>
      <c r="G68" s="75">
        <v>3044420262</v>
      </c>
      <c r="H68" s="76" t="s">
        <v>0</v>
      </c>
      <c r="I68" s="76" t="s">
        <v>101</v>
      </c>
      <c r="J68" s="72" t="s">
        <v>102</v>
      </c>
      <c r="K68" s="72" t="s">
        <v>45</v>
      </c>
      <c r="L68" s="72" t="s">
        <v>22</v>
      </c>
      <c r="M68" s="88">
        <v>0.30972222222222223</v>
      </c>
      <c r="N68" s="88">
        <v>0.72986111111111107</v>
      </c>
      <c r="O68" s="77">
        <f t="shared" si="0"/>
        <v>0.42013888888888884</v>
      </c>
      <c r="P68" s="31"/>
      <c r="Q68" s="34">
        <f t="shared" si="3"/>
        <v>338363.70761904761</v>
      </c>
      <c r="R68" s="31"/>
      <c r="S68" s="31"/>
      <c r="T68" s="31"/>
      <c r="U68" s="31"/>
      <c r="V68" s="40">
        <f t="shared" si="2"/>
        <v>338363.70761904761</v>
      </c>
      <c r="W68" s="31"/>
    </row>
    <row r="69" spans="1:23" ht="31.5" x14ac:dyDescent="0.25">
      <c r="A69" s="70">
        <v>62</v>
      </c>
      <c r="B69" s="71">
        <v>45436</v>
      </c>
      <c r="C69" s="72" t="s">
        <v>46</v>
      </c>
      <c r="D69" s="14"/>
      <c r="E69" s="14"/>
      <c r="F69" s="78" t="s">
        <v>47</v>
      </c>
      <c r="G69" s="72">
        <v>3112750373</v>
      </c>
      <c r="H69" s="76" t="s">
        <v>0</v>
      </c>
      <c r="I69" s="76" t="s">
        <v>101</v>
      </c>
      <c r="J69" s="87" t="s">
        <v>49</v>
      </c>
      <c r="K69" s="84" t="s">
        <v>49</v>
      </c>
      <c r="L69" s="72" t="s">
        <v>50</v>
      </c>
      <c r="M69" s="88">
        <v>0.33333333333333331</v>
      </c>
      <c r="N69" s="88">
        <v>0.8125</v>
      </c>
      <c r="O69" s="88">
        <f t="shared" si="0"/>
        <v>0.47916666666666669</v>
      </c>
      <c r="P69" s="31"/>
      <c r="Q69" s="34"/>
      <c r="R69" s="48">
        <f t="shared" ref="R69" si="18">+$R$7/21</f>
        <v>339543.58047619049</v>
      </c>
      <c r="S69" s="31"/>
      <c r="T69" s="31"/>
      <c r="U69" s="31"/>
      <c r="V69" s="40">
        <f t="shared" si="2"/>
        <v>339543.58047619049</v>
      </c>
      <c r="W69" s="31"/>
    </row>
    <row r="70" spans="1:23" ht="15.75" x14ac:dyDescent="0.25">
      <c r="A70" s="70">
        <v>63</v>
      </c>
      <c r="B70" s="71">
        <v>45436</v>
      </c>
      <c r="C70" s="72" t="s">
        <v>42</v>
      </c>
      <c r="D70" s="14"/>
      <c r="E70" s="14"/>
      <c r="F70" s="74" t="s">
        <v>43</v>
      </c>
      <c r="G70" s="72">
        <v>3127090611</v>
      </c>
      <c r="H70" s="76" t="s">
        <v>0</v>
      </c>
      <c r="I70" s="76" t="s">
        <v>101</v>
      </c>
      <c r="J70" s="72" t="s">
        <v>103</v>
      </c>
      <c r="K70" s="87" t="s">
        <v>104</v>
      </c>
      <c r="L70" s="87" t="s">
        <v>22</v>
      </c>
      <c r="M70" s="77">
        <v>0.29166666666666669</v>
      </c>
      <c r="N70" s="77">
        <v>0.70833333333333337</v>
      </c>
      <c r="O70" s="77">
        <f t="shared" si="0"/>
        <v>0.41666666666666669</v>
      </c>
      <c r="P70" s="31"/>
      <c r="Q70" s="34">
        <f t="shared" si="3"/>
        <v>338363.70761904761</v>
      </c>
      <c r="R70" s="34"/>
      <c r="S70" s="31"/>
      <c r="T70" s="31"/>
      <c r="U70" s="31"/>
      <c r="V70" s="40">
        <f t="shared" si="2"/>
        <v>338363.70761904761</v>
      </c>
      <c r="W70" s="31"/>
    </row>
    <row r="71" spans="1:23" ht="15.75" x14ac:dyDescent="0.25">
      <c r="A71" s="70">
        <v>64</v>
      </c>
      <c r="B71" s="71">
        <v>45436</v>
      </c>
      <c r="C71" s="72" t="s">
        <v>105</v>
      </c>
      <c r="D71" s="14"/>
      <c r="E71" s="14"/>
      <c r="F71" s="72" t="s">
        <v>77</v>
      </c>
      <c r="G71" s="72">
        <v>3173877316</v>
      </c>
      <c r="H71" s="76" t="s">
        <v>0</v>
      </c>
      <c r="I71" s="76" t="s">
        <v>101</v>
      </c>
      <c r="J71" s="72" t="s">
        <v>106</v>
      </c>
      <c r="K71" s="72" t="s">
        <v>106</v>
      </c>
      <c r="L71" s="72" t="s">
        <v>22</v>
      </c>
      <c r="M71" s="88">
        <v>0.375</v>
      </c>
      <c r="N71" s="88">
        <v>0.66666666666666663</v>
      </c>
      <c r="O71" s="77">
        <f t="shared" si="0"/>
        <v>0.29166666666666663</v>
      </c>
      <c r="P71" s="31"/>
      <c r="Q71" s="34">
        <f t="shared" si="3"/>
        <v>338363.70761904761</v>
      </c>
      <c r="R71" s="48"/>
      <c r="S71" s="31"/>
      <c r="T71" s="31"/>
      <c r="U71" s="31"/>
      <c r="V71" s="40">
        <f t="shared" si="2"/>
        <v>338363.70761904761</v>
      </c>
      <c r="W71" s="31"/>
    </row>
    <row r="72" spans="1:23" ht="15.75" x14ac:dyDescent="0.25">
      <c r="A72" s="70">
        <v>65</v>
      </c>
      <c r="B72" s="71">
        <v>45439</v>
      </c>
      <c r="C72" s="72" t="s">
        <v>44</v>
      </c>
      <c r="D72" s="14"/>
      <c r="E72" s="14"/>
      <c r="F72" s="74" t="s">
        <v>100</v>
      </c>
      <c r="G72" s="75">
        <v>3044420262</v>
      </c>
      <c r="H72" s="76" t="s">
        <v>0</v>
      </c>
      <c r="I72" s="76" t="s">
        <v>101</v>
      </c>
      <c r="J72" s="72" t="s">
        <v>102</v>
      </c>
      <c r="K72" s="72" t="s">
        <v>45</v>
      </c>
      <c r="L72" s="72" t="s">
        <v>22</v>
      </c>
      <c r="M72" s="88">
        <v>0.31180555555555556</v>
      </c>
      <c r="N72" s="88">
        <v>0.74305555555555558</v>
      </c>
      <c r="O72" s="77">
        <f t="shared" ref="O72:O76" si="19">N72-M72</f>
        <v>0.43125000000000002</v>
      </c>
      <c r="P72" s="31"/>
      <c r="Q72" s="34">
        <f t="shared" si="3"/>
        <v>338363.70761904761</v>
      </c>
      <c r="R72" s="31"/>
      <c r="S72" s="31"/>
      <c r="T72" s="31"/>
      <c r="U72" s="31"/>
      <c r="V72" s="40">
        <f t="shared" si="2"/>
        <v>338363.70761904761</v>
      </c>
      <c r="W72" s="31"/>
    </row>
    <row r="73" spans="1:23" ht="31.5" x14ac:dyDescent="0.25">
      <c r="A73" s="70">
        <v>66</v>
      </c>
      <c r="B73" s="71">
        <v>45439</v>
      </c>
      <c r="C73" s="72" t="s">
        <v>46</v>
      </c>
      <c r="D73" s="14"/>
      <c r="E73" s="14"/>
      <c r="F73" s="78" t="s">
        <v>47</v>
      </c>
      <c r="G73" s="72">
        <v>3112750373</v>
      </c>
      <c r="H73" s="76" t="s">
        <v>0</v>
      </c>
      <c r="I73" s="76" t="s">
        <v>101</v>
      </c>
      <c r="J73" s="87" t="s">
        <v>49</v>
      </c>
      <c r="K73" s="84" t="s">
        <v>49</v>
      </c>
      <c r="L73" s="72" t="s">
        <v>50</v>
      </c>
      <c r="M73" s="88">
        <v>0.33333333333333331</v>
      </c>
      <c r="N73" s="88">
        <v>0.72916666666666663</v>
      </c>
      <c r="O73" s="88">
        <f t="shared" si="19"/>
        <v>0.39583333333333331</v>
      </c>
      <c r="P73" s="31"/>
      <c r="Q73" s="34"/>
      <c r="R73" s="48">
        <f t="shared" ref="R73" si="20">+$R$7/21</f>
        <v>339543.58047619049</v>
      </c>
      <c r="S73" s="31"/>
      <c r="T73" s="31"/>
      <c r="U73" s="31"/>
      <c r="V73" s="40">
        <f t="shared" ref="V73:V91" si="21">+Q73+R73</f>
        <v>339543.58047619049</v>
      </c>
      <c r="W73" s="31"/>
    </row>
    <row r="74" spans="1:23" ht="15.75" x14ac:dyDescent="0.25">
      <c r="A74" s="70">
        <v>67</v>
      </c>
      <c r="B74" s="71">
        <v>45439</v>
      </c>
      <c r="C74" s="72" t="s">
        <v>42</v>
      </c>
      <c r="D74" s="14"/>
      <c r="E74" s="14"/>
      <c r="F74" s="74" t="s">
        <v>43</v>
      </c>
      <c r="G74" s="72">
        <v>3127090611</v>
      </c>
      <c r="H74" s="76" t="s">
        <v>0</v>
      </c>
      <c r="I74" s="76" t="s">
        <v>101</v>
      </c>
      <c r="J74" s="72" t="s">
        <v>103</v>
      </c>
      <c r="K74" s="87" t="s">
        <v>109</v>
      </c>
      <c r="L74" s="87" t="s">
        <v>22</v>
      </c>
      <c r="M74" s="81">
        <v>0.29166666666666669</v>
      </c>
      <c r="N74" s="81">
        <v>0.70833333333333337</v>
      </c>
      <c r="O74" s="77">
        <f t="shared" si="19"/>
        <v>0.41666666666666669</v>
      </c>
      <c r="P74" s="31"/>
      <c r="Q74" s="34">
        <f t="shared" ref="Q74:Q91" si="22">+$Q$7/21</f>
        <v>338363.70761904761</v>
      </c>
      <c r="R74" s="31"/>
      <c r="S74" s="31"/>
      <c r="T74" s="31"/>
      <c r="U74" s="31"/>
      <c r="V74" s="40">
        <f t="shared" si="21"/>
        <v>338363.70761904761</v>
      </c>
      <c r="W74" s="31"/>
    </row>
    <row r="75" spans="1:23" ht="15.75" x14ac:dyDescent="0.25">
      <c r="A75" s="70">
        <v>68</v>
      </c>
      <c r="B75" s="71">
        <v>45439</v>
      </c>
      <c r="C75" s="72" t="s">
        <v>105</v>
      </c>
      <c r="D75" s="14"/>
      <c r="E75" s="14"/>
      <c r="F75" s="72" t="s">
        <v>77</v>
      </c>
      <c r="G75" s="72">
        <v>3173877316</v>
      </c>
      <c r="H75" s="76" t="s">
        <v>0</v>
      </c>
      <c r="I75" s="76" t="s">
        <v>101</v>
      </c>
      <c r="J75" s="72" t="s">
        <v>106</v>
      </c>
      <c r="K75" s="72" t="s">
        <v>106</v>
      </c>
      <c r="L75" s="72" t="s">
        <v>22</v>
      </c>
      <c r="M75" s="88">
        <v>0.3125</v>
      </c>
      <c r="N75" s="88">
        <v>0.77083333333333337</v>
      </c>
      <c r="O75" s="77">
        <f t="shared" si="19"/>
        <v>0.45833333333333337</v>
      </c>
      <c r="P75" s="31"/>
      <c r="Q75" s="34">
        <f t="shared" si="22"/>
        <v>338363.70761904761</v>
      </c>
      <c r="R75" s="48"/>
      <c r="S75" s="31"/>
      <c r="T75" s="31"/>
      <c r="U75" s="31"/>
      <c r="V75" s="40">
        <f t="shared" si="21"/>
        <v>338363.70761904761</v>
      </c>
      <c r="W75" s="31"/>
    </row>
    <row r="76" spans="1:23" ht="15.75" x14ac:dyDescent="0.25">
      <c r="A76" s="70">
        <v>69</v>
      </c>
      <c r="B76" s="71">
        <v>45440</v>
      </c>
      <c r="C76" s="72" t="s">
        <v>44</v>
      </c>
      <c r="D76" s="14"/>
      <c r="E76" s="14"/>
      <c r="F76" s="74" t="s">
        <v>100</v>
      </c>
      <c r="G76" s="75">
        <v>3044420262</v>
      </c>
      <c r="H76" s="76" t="s">
        <v>0</v>
      </c>
      <c r="I76" s="76" t="s">
        <v>101</v>
      </c>
      <c r="J76" s="72" t="s">
        <v>102</v>
      </c>
      <c r="K76" s="72" t="s">
        <v>45</v>
      </c>
      <c r="L76" s="72" t="s">
        <v>22</v>
      </c>
      <c r="M76" s="88">
        <v>0.36249999999999999</v>
      </c>
      <c r="N76" s="88">
        <v>0.79374999999999996</v>
      </c>
      <c r="O76" s="77">
        <f t="shared" si="19"/>
        <v>0.43124999999999997</v>
      </c>
      <c r="P76" s="31"/>
      <c r="Q76" s="34">
        <f t="shared" si="22"/>
        <v>338363.70761904761</v>
      </c>
      <c r="R76" s="31"/>
      <c r="S76" s="31"/>
      <c r="T76" s="31"/>
      <c r="U76" s="31"/>
      <c r="V76" s="40">
        <f t="shared" si="21"/>
        <v>338363.70761904761</v>
      </c>
      <c r="W76" s="31"/>
    </row>
    <row r="77" spans="1:23" ht="31.5" x14ac:dyDescent="0.25">
      <c r="A77" s="70">
        <v>70</v>
      </c>
      <c r="B77" s="71">
        <v>45440</v>
      </c>
      <c r="C77" s="72" t="s">
        <v>46</v>
      </c>
      <c r="D77" s="14"/>
      <c r="E77" s="14"/>
      <c r="F77" s="78" t="s">
        <v>47</v>
      </c>
      <c r="G77" s="72">
        <v>3112750373</v>
      </c>
      <c r="H77" s="76" t="s">
        <v>0</v>
      </c>
      <c r="I77" s="76" t="s">
        <v>101</v>
      </c>
      <c r="J77" s="87" t="s">
        <v>49</v>
      </c>
      <c r="K77" s="84" t="s">
        <v>49</v>
      </c>
      <c r="L77" s="72" t="s">
        <v>50</v>
      </c>
      <c r="M77" s="88">
        <v>0.33333333333333331</v>
      </c>
      <c r="N77" s="88">
        <v>0.72916666666666663</v>
      </c>
      <c r="O77" s="88">
        <f t="shared" ref="O77" si="23">N77-M77</f>
        <v>0.39583333333333331</v>
      </c>
      <c r="P77" s="31"/>
      <c r="Q77" s="34"/>
      <c r="R77" s="48">
        <f t="shared" ref="R77" si="24">+$R$7/21</f>
        <v>339543.58047619049</v>
      </c>
      <c r="S77" s="31"/>
      <c r="T77" s="31"/>
      <c r="U77" s="31"/>
      <c r="V77" s="40">
        <f t="shared" si="21"/>
        <v>339543.58047619049</v>
      </c>
      <c r="W77" s="31"/>
    </row>
    <row r="78" spans="1:23" ht="15.75" x14ac:dyDescent="0.25">
      <c r="A78" s="70">
        <v>71</v>
      </c>
      <c r="B78" s="71">
        <v>45440</v>
      </c>
      <c r="C78" s="72" t="s">
        <v>42</v>
      </c>
      <c r="D78" s="14"/>
      <c r="E78" s="14"/>
      <c r="F78" s="74" t="s">
        <v>43</v>
      </c>
      <c r="G78" s="72">
        <v>3127090611</v>
      </c>
      <c r="H78" s="76" t="s">
        <v>0</v>
      </c>
      <c r="I78" s="76" t="s">
        <v>101</v>
      </c>
      <c r="J78" s="72" t="s">
        <v>103</v>
      </c>
      <c r="K78" s="87" t="s">
        <v>104</v>
      </c>
      <c r="L78" s="88" t="s">
        <v>22</v>
      </c>
      <c r="M78" s="81">
        <v>0.29166666666666669</v>
      </c>
      <c r="N78" s="81">
        <v>0.75</v>
      </c>
      <c r="O78" s="77">
        <f>N78-M78</f>
        <v>0.45833333333333331</v>
      </c>
      <c r="P78" s="31"/>
      <c r="Q78" s="34">
        <f t="shared" si="22"/>
        <v>338363.70761904761</v>
      </c>
      <c r="R78" s="31"/>
      <c r="S78" s="31"/>
      <c r="T78" s="31"/>
      <c r="U78" s="31"/>
      <c r="V78" s="40">
        <f t="shared" si="21"/>
        <v>338363.70761904761</v>
      </c>
      <c r="W78" s="31"/>
    </row>
    <row r="79" spans="1:23" ht="15.75" x14ac:dyDescent="0.25">
      <c r="A79" s="70">
        <v>72</v>
      </c>
      <c r="B79" s="71">
        <v>45440</v>
      </c>
      <c r="C79" s="72" t="s">
        <v>105</v>
      </c>
      <c r="D79" s="14"/>
      <c r="E79" s="14"/>
      <c r="F79" s="72" t="s">
        <v>77</v>
      </c>
      <c r="G79" s="72">
        <v>3173877316</v>
      </c>
      <c r="H79" s="76" t="s">
        <v>0</v>
      </c>
      <c r="I79" s="76" t="s">
        <v>101</v>
      </c>
      <c r="J79" s="72" t="s">
        <v>106</v>
      </c>
      <c r="K79" s="72" t="s">
        <v>106</v>
      </c>
      <c r="L79" s="72" t="s">
        <v>22</v>
      </c>
      <c r="M79" s="88">
        <v>0.3125</v>
      </c>
      <c r="N79" s="88">
        <v>0.79166666666666663</v>
      </c>
      <c r="O79" s="77">
        <f>N79-M79</f>
        <v>0.47916666666666663</v>
      </c>
      <c r="P79" s="31"/>
      <c r="Q79" s="34">
        <f t="shared" si="22"/>
        <v>338363.70761904761</v>
      </c>
      <c r="R79" s="48"/>
      <c r="S79" s="31"/>
      <c r="T79" s="31"/>
      <c r="U79" s="31"/>
      <c r="V79" s="40">
        <f t="shared" si="21"/>
        <v>338363.70761904761</v>
      </c>
      <c r="W79" s="31"/>
    </row>
    <row r="80" spans="1:23" ht="15.75" x14ac:dyDescent="0.25">
      <c r="A80" s="70">
        <v>73</v>
      </c>
      <c r="B80" s="71">
        <v>45441</v>
      </c>
      <c r="C80" s="72" t="s">
        <v>44</v>
      </c>
      <c r="D80" s="14"/>
      <c r="E80" s="14"/>
      <c r="F80" s="74" t="s">
        <v>100</v>
      </c>
      <c r="G80" s="75">
        <v>3044420262</v>
      </c>
      <c r="H80" s="76" t="s">
        <v>0</v>
      </c>
      <c r="I80" s="76" t="s">
        <v>101</v>
      </c>
      <c r="J80" s="72" t="s">
        <v>102</v>
      </c>
      <c r="K80" s="72" t="s">
        <v>45</v>
      </c>
      <c r="L80" s="72" t="s">
        <v>22</v>
      </c>
      <c r="M80" s="88">
        <v>0.35625000000000001</v>
      </c>
      <c r="N80" s="88">
        <v>0.77638888888888891</v>
      </c>
      <c r="O80" s="77">
        <f>N80-M80</f>
        <v>0.4201388888888889</v>
      </c>
      <c r="P80" s="31"/>
      <c r="Q80" s="34">
        <f t="shared" si="22"/>
        <v>338363.70761904761</v>
      </c>
      <c r="R80" s="31"/>
      <c r="S80" s="31"/>
      <c r="T80" s="31"/>
      <c r="U80" s="31"/>
      <c r="V80" s="40">
        <f t="shared" si="21"/>
        <v>338363.70761904761</v>
      </c>
      <c r="W80" s="31"/>
    </row>
    <row r="81" spans="1:23" ht="31.5" x14ac:dyDescent="0.25">
      <c r="A81" s="70">
        <v>74</v>
      </c>
      <c r="B81" s="71">
        <v>45441</v>
      </c>
      <c r="C81" s="72" t="s">
        <v>46</v>
      </c>
      <c r="D81" s="14"/>
      <c r="E81" s="14"/>
      <c r="F81" s="78" t="s">
        <v>47</v>
      </c>
      <c r="G81" s="72">
        <v>3112750373</v>
      </c>
      <c r="H81" s="76" t="s">
        <v>0</v>
      </c>
      <c r="I81" s="76" t="s">
        <v>101</v>
      </c>
      <c r="J81" s="87" t="s">
        <v>49</v>
      </c>
      <c r="K81" s="84" t="s">
        <v>49</v>
      </c>
      <c r="L81" s="72" t="s">
        <v>50</v>
      </c>
      <c r="M81" s="88">
        <v>0.33333333333333331</v>
      </c>
      <c r="N81" s="88">
        <v>0.72916666666666663</v>
      </c>
      <c r="O81" s="88">
        <f t="shared" ref="O81" si="25">N81-M81</f>
        <v>0.39583333333333331</v>
      </c>
      <c r="P81" s="31"/>
      <c r="Q81" s="34"/>
      <c r="R81" s="48">
        <f t="shared" ref="R81" si="26">+$R$7/21</f>
        <v>339543.58047619049</v>
      </c>
      <c r="S81" s="31"/>
      <c r="T81" s="31"/>
      <c r="U81" s="31"/>
      <c r="V81" s="40">
        <f t="shared" si="21"/>
        <v>339543.58047619049</v>
      </c>
      <c r="W81" s="31"/>
    </row>
    <row r="82" spans="1:23" ht="15.75" x14ac:dyDescent="0.25">
      <c r="A82" s="70">
        <v>75</v>
      </c>
      <c r="B82" s="71">
        <v>45441</v>
      </c>
      <c r="C82" s="72" t="s">
        <v>42</v>
      </c>
      <c r="D82" s="14"/>
      <c r="E82" s="14"/>
      <c r="F82" s="74" t="s">
        <v>43</v>
      </c>
      <c r="G82" s="72">
        <v>3127090611</v>
      </c>
      <c r="H82" s="76" t="s">
        <v>0</v>
      </c>
      <c r="I82" s="76" t="s">
        <v>101</v>
      </c>
      <c r="J82" s="72" t="s">
        <v>103</v>
      </c>
      <c r="K82" s="87" t="s">
        <v>104</v>
      </c>
      <c r="L82" s="88" t="s">
        <v>22</v>
      </c>
      <c r="M82" s="81">
        <v>0.29166666666666669</v>
      </c>
      <c r="N82" s="81">
        <v>0.70833333333333337</v>
      </c>
      <c r="O82" s="77">
        <f>N82-M82</f>
        <v>0.41666666666666669</v>
      </c>
      <c r="P82" s="31"/>
      <c r="Q82" s="34">
        <f t="shared" si="22"/>
        <v>338363.70761904761</v>
      </c>
      <c r="R82" s="31"/>
      <c r="S82" s="31"/>
      <c r="T82" s="31"/>
      <c r="U82" s="31"/>
      <c r="V82" s="40">
        <f t="shared" si="21"/>
        <v>338363.70761904761</v>
      </c>
      <c r="W82" s="31"/>
    </row>
    <row r="83" spans="1:23" ht="15.75" x14ac:dyDescent="0.25">
      <c r="A83" s="70">
        <v>76</v>
      </c>
      <c r="B83" s="71">
        <v>45441</v>
      </c>
      <c r="C83" s="72" t="s">
        <v>105</v>
      </c>
      <c r="D83" s="14"/>
      <c r="E83" s="14"/>
      <c r="F83" s="72" t="s">
        <v>77</v>
      </c>
      <c r="G83" s="72">
        <v>3173877316</v>
      </c>
      <c r="H83" s="76" t="s">
        <v>0</v>
      </c>
      <c r="I83" s="76" t="s">
        <v>101</v>
      </c>
      <c r="J83" s="72" t="s">
        <v>106</v>
      </c>
      <c r="K83" s="72" t="s">
        <v>106</v>
      </c>
      <c r="L83" s="72" t="s">
        <v>22</v>
      </c>
      <c r="M83" s="88">
        <v>0.3125</v>
      </c>
      <c r="N83" s="88">
        <v>0.77083333333333337</v>
      </c>
      <c r="O83" s="77">
        <f>N83-M83</f>
        <v>0.45833333333333337</v>
      </c>
      <c r="P83" s="31"/>
      <c r="Q83" s="34">
        <f t="shared" si="22"/>
        <v>338363.70761904761</v>
      </c>
      <c r="R83" s="48"/>
      <c r="S83" s="31"/>
      <c r="T83" s="31"/>
      <c r="U83" s="31"/>
      <c r="V83" s="40">
        <f t="shared" si="21"/>
        <v>338363.70761904761</v>
      </c>
      <c r="W83" s="31"/>
    </row>
    <row r="84" spans="1:23" ht="15.75" x14ac:dyDescent="0.25">
      <c r="A84" s="70">
        <v>77</v>
      </c>
      <c r="B84" s="71">
        <v>45442</v>
      </c>
      <c r="C84" s="72" t="s">
        <v>44</v>
      </c>
      <c r="D84" s="14"/>
      <c r="E84" s="14"/>
      <c r="F84" s="74" t="s">
        <v>100</v>
      </c>
      <c r="G84" s="75">
        <v>3044420262</v>
      </c>
      <c r="H84" s="76" t="s">
        <v>0</v>
      </c>
      <c r="I84" s="76" t="s">
        <v>101</v>
      </c>
      <c r="J84" s="72" t="s">
        <v>102</v>
      </c>
      <c r="K84" s="72" t="s">
        <v>45</v>
      </c>
      <c r="L84" s="72" t="s">
        <v>22</v>
      </c>
      <c r="M84" s="88">
        <v>0.3527777777777778</v>
      </c>
      <c r="N84" s="88">
        <v>0.80208333333333337</v>
      </c>
      <c r="O84" s="77">
        <f>N84-M84</f>
        <v>0.44930555555555557</v>
      </c>
      <c r="P84" s="31"/>
      <c r="Q84" s="34">
        <f t="shared" si="22"/>
        <v>338363.70761904761</v>
      </c>
      <c r="R84" s="31"/>
      <c r="S84" s="31"/>
      <c r="T84" s="31"/>
      <c r="U84" s="31"/>
      <c r="V84" s="40">
        <f t="shared" si="21"/>
        <v>338363.70761904761</v>
      </c>
      <c r="W84" s="31"/>
    </row>
    <row r="85" spans="1:23" ht="31.5" x14ac:dyDescent="0.25">
      <c r="A85" s="70">
        <v>78</v>
      </c>
      <c r="B85" s="71">
        <v>45442</v>
      </c>
      <c r="C85" s="72" t="s">
        <v>46</v>
      </c>
      <c r="D85" s="14"/>
      <c r="E85" s="14"/>
      <c r="F85" s="78" t="s">
        <v>47</v>
      </c>
      <c r="G85" s="72">
        <v>3112750373</v>
      </c>
      <c r="H85" s="76" t="s">
        <v>0</v>
      </c>
      <c r="I85" s="76" t="s">
        <v>101</v>
      </c>
      <c r="J85" s="87" t="s">
        <v>49</v>
      </c>
      <c r="K85" s="84" t="s">
        <v>49</v>
      </c>
      <c r="L85" s="72" t="s">
        <v>50</v>
      </c>
      <c r="M85" s="88">
        <v>0.33333333333333331</v>
      </c>
      <c r="N85" s="88">
        <v>0.72916666666666663</v>
      </c>
      <c r="O85" s="88">
        <f t="shared" ref="O85" si="27">N85-M85</f>
        <v>0.39583333333333331</v>
      </c>
      <c r="P85" s="31"/>
      <c r="Q85" s="34"/>
      <c r="R85" s="48">
        <f t="shared" ref="R85" si="28">+$R$7/21</f>
        <v>339543.58047619049</v>
      </c>
      <c r="S85" s="31"/>
      <c r="T85" s="31"/>
      <c r="U85" s="31"/>
      <c r="V85" s="40">
        <f t="shared" si="21"/>
        <v>339543.58047619049</v>
      </c>
      <c r="W85" s="31"/>
    </row>
    <row r="86" spans="1:23" ht="15.75" x14ac:dyDescent="0.25">
      <c r="A86" s="70">
        <v>79</v>
      </c>
      <c r="B86" s="71">
        <v>45442</v>
      </c>
      <c r="C86" s="72" t="s">
        <v>42</v>
      </c>
      <c r="D86" s="14"/>
      <c r="E86" s="14"/>
      <c r="F86" s="74" t="s">
        <v>43</v>
      </c>
      <c r="G86" s="72">
        <v>3127090611</v>
      </c>
      <c r="H86" s="76" t="s">
        <v>0</v>
      </c>
      <c r="I86" s="76" t="s">
        <v>101</v>
      </c>
      <c r="J86" s="72" t="s">
        <v>103</v>
      </c>
      <c r="K86" s="87" t="s">
        <v>104</v>
      </c>
      <c r="L86" s="87" t="s">
        <v>22</v>
      </c>
      <c r="M86" s="81">
        <v>0.29166666666666669</v>
      </c>
      <c r="N86" s="81">
        <v>0.70833333333333337</v>
      </c>
      <c r="O86" s="77">
        <f>N86-M86</f>
        <v>0.41666666666666669</v>
      </c>
      <c r="P86" s="31"/>
      <c r="Q86" s="34">
        <f t="shared" si="22"/>
        <v>338363.70761904761</v>
      </c>
      <c r="R86" s="31"/>
      <c r="S86" s="31"/>
      <c r="T86" s="31"/>
      <c r="U86" s="31"/>
      <c r="V86" s="40">
        <f t="shared" si="21"/>
        <v>338363.70761904761</v>
      </c>
      <c r="W86" s="31"/>
    </row>
    <row r="87" spans="1:23" ht="15.75" x14ac:dyDescent="0.25">
      <c r="A87" s="70">
        <v>80</v>
      </c>
      <c r="B87" s="71">
        <v>45442</v>
      </c>
      <c r="C87" s="72" t="s">
        <v>105</v>
      </c>
      <c r="D87" s="14"/>
      <c r="E87" s="14"/>
      <c r="F87" s="72" t="s">
        <v>77</v>
      </c>
      <c r="G87" s="72">
        <v>3173877316</v>
      </c>
      <c r="H87" s="76" t="s">
        <v>0</v>
      </c>
      <c r="I87" s="76" t="s">
        <v>101</v>
      </c>
      <c r="J87" s="72" t="s">
        <v>106</v>
      </c>
      <c r="K87" s="72" t="s">
        <v>106</v>
      </c>
      <c r="L87" s="72" t="s">
        <v>22</v>
      </c>
      <c r="M87" s="88">
        <v>0.3125</v>
      </c>
      <c r="N87" s="88">
        <v>0.77083333333333337</v>
      </c>
      <c r="O87" s="77">
        <f>N87-M87</f>
        <v>0.45833333333333337</v>
      </c>
      <c r="P87" s="31"/>
      <c r="Q87" s="34">
        <f t="shared" si="22"/>
        <v>338363.70761904761</v>
      </c>
      <c r="R87" s="48"/>
      <c r="S87" s="31"/>
      <c r="T87" s="31"/>
      <c r="U87" s="31"/>
      <c r="V87" s="40">
        <f t="shared" si="21"/>
        <v>338363.70761904761</v>
      </c>
      <c r="W87" s="31"/>
    </row>
    <row r="88" spans="1:23" ht="15.75" x14ac:dyDescent="0.25">
      <c r="A88" s="70">
        <v>81</v>
      </c>
      <c r="B88" s="71">
        <v>45443</v>
      </c>
      <c r="C88" s="72" t="s">
        <v>44</v>
      </c>
      <c r="D88" s="14"/>
      <c r="E88" s="14"/>
      <c r="F88" s="74" t="s">
        <v>100</v>
      </c>
      <c r="G88" s="75">
        <v>3044420262</v>
      </c>
      <c r="H88" s="76" t="s">
        <v>0</v>
      </c>
      <c r="I88" s="76" t="s">
        <v>101</v>
      </c>
      <c r="J88" s="72" t="s">
        <v>102</v>
      </c>
      <c r="K88" s="72" t="s">
        <v>45</v>
      </c>
      <c r="L88" s="72" t="s">
        <v>22</v>
      </c>
      <c r="M88" s="88">
        <v>0.3659722222222222</v>
      </c>
      <c r="N88" s="88">
        <v>0.78194444444444444</v>
      </c>
      <c r="O88" s="77">
        <f>N88-M88</f>
        <v>0.41597222222222224</v>
      </c>
      <c r="P88" s="31"/>
      <c r="Q88" s="34">
        <f t="shared" si="22"/>
        <v>338363.70761904761</v>
      </c>
      <c r="R88" s="31"/>
      <c r="S88" s="31"/>
      <c r="T88" s="31"/>
      <c r="U88" s="31"/>
      <c r="V88" s="40">
        <f t="shared" si="21"/>
        <v>338363.70761904761</v>
      </c>
      <c r="W88" s="31"/>
    </row>
    <row r="89" spans="1:23" ht="31.5" x14ac:dyDescent="0.25">
      <c r="A89" s="70">
        <v>82</v>
      </c>
      <c r="B89" s="71">
        <v>45443</v>
      </c>
      <c r="C89" s="72" t="s">
        <v>46</v>
      </c>
      <c r="D89" s="14"/>
      <c r="E89" s="14"/>
      <c r="F89" s="78" t="s">
        <v>47</v>
      </c>
      <c r="G89" s="72">
        <v>3112750373</v>
      </c>
      <c r="H89" s="76" t="s">
        <v>0</v>
      </c>
      <c r="I89" s="76" t="s">
        <v>101</v>
      </c>
      <c r="J89" s="87" t="s">
        <v>49</v>
      </c>
      <c r="K89" s="84" t="s">
        <v>49</v>
      </c>
      <c r="L89" s="72" t="s">
        <v>50</v>
      </c>
      <c r="M89" s="88">
        <v>0.33333333333333331</v>
      </c>
      <c r="N89" s="88">
        <v>0.72916666666666663</v>
      </c>
      <c r="O89" s="88">
        <f t="shared" ref="O89" si="29">N89-M89</f>
        <v>0.39583333333333331</v>
      </c>
      <c r="P89" s="31"/>
      <c r="Q89" s="34"/>
      <c r="R89" s="48">
        <f t="shared" ref="R89" si="30">+$R$7/21</f>
        <v>339543.58047619049</v>
      </c>
      <c r="S89" s="31"/>
      <c r="T89" s="31"/>
      <c r="U89" s="31"/>
      <c r="V89" s="40">
        <f t="shared" si="21"/>
        <v>339543.58047619049</v>
      </c>
      <c r="W89" s="31"/>
    </row>
    <row r="90" spans="1:23" ht="15.75" x14ac:dyDescent="0.25">
      <c r="A90" s="70">
        <v>83</v>
      </c>
      <c r="B90" s="71">
        <v>45443</v>
      </c>
      <c r="C90" s="72" t="s">
        <v>42</v>
      </c>
      <c r="D90" s="14"/>
      <c r="E90" s="14"/>
      <c r="F90" s="74" t="s">
        <v>43</v>
      </c>
      <c r="G90" s="72">
        <v>3127090611</v>
      </c>
      <c r="H90" s="76" t="s">
        <v>0</v>
      </c>
      <c r="I90" s="76" t="s">
        <v>101</v>
      </c>
      <c r="J90" s="72" t="s">
        <v>103</v>
      </c>
      <c r="K90" s="87" t="s">
        <v>104</v>
      </c>
      <c r="L90" s="87" t="s">
        <v>22</v>
      </c>
      <c r="M90" s="81">
        <v>0.33333333333333331</v>
      </c>
      <c r="N90" s="81">
        <v>0.70833333333333337</v>
      </c>
      <c r="O90" s="77">
        <f>N90-M90</f>
        <v>0.37500000000000006</v>
      </c>
      <c r="P90" s="31"/>
      <c r="Q90" s="34">
        <f t="shared" si="22"/>
        <v>338363.70761904761</v>
      </c>
      <c r="R90" s="31"/>
      <c r="S90" s="31"/>
      <c r="T90" s="31"/>
      <c r="U90" s="31"/>
      <c r="V90" s="40">
        <f t="shared" si="21"/>
        <v>338363.70761904761</v>
      </c>
      <c r="W90" s="31"/>
    </row>
    <row r="91" spans="1:23" ht="15.75" x14ac:dyDescent="0.25">
      <c r="A91" s="70">
        <v>84</v>
      </c>
      <c r="B91" s="71">
        <v>45443</v>
      </c>
      <c r="C91" s="72" t="s">
        <v>105</v>
      </c>
      <c r="D91" s="14"/>
      <c r="E91" s="14"/>
      <c r="F91" s="72" t="s">
        <v>77</v>
      </c>
      <c r="G91" s="72">
        <v>3173877316</v>
      </c>
      <c r="H91" s="76" t="s">
        <v>0</v>
      </c>
      <c r="I91" s="76" t="s">
        <v>101</v>
      </c>
      <c r="J91" s="72" t="s">
        <v>106</v>
      </c>
      <c r="K91" s="72" t="s">
        <v>106</v>
      </c>
      <c r="L91" s="72" t="s">
        <v>22</v>
      </c>
      <c r="M91" s="88">
        <v>0.3125</v>
      </c>
      <c r="N91" s="88">
        <v>0.77083333333333337</v>
      </c>
      <c r="O91" s="77">
        <f>N91-M91</f>
        <v>0.45833333333333337</v>
      </c>
      <c r="P91" s="31"/>
      <c r="Q91" s="34">
        <f t="shared" si="22"/>
        <v>338363.70761904761</v>
      </c>
      <c r="R91" s="48"/>
      <c r="S91" s="31"/>
      <c r="T91" s="31"/>
      <c r="U91" s="31"/>
      <c r="V91" s="40">
        <f t="shared" si="21"/>
        <v>338363.70761904761</v>
      </c>
      <c r="W91" s="31"/>
    </row>
    <row r="92" spans="1:23" x14ac:dyDescent="0.25">
      <c r="C92"/>
    </row>
    <row r="93" spans="1:23" x14ac:dyDescent="0.25">
      <c r="C93"/>
    </row>
    <row r="94" spans="1:23" x14ac:dyDescent="0.25">
      <c r="C94"/>
    </row>
    <row r="95" spans="1:23" x14ac:dyDescent="0.25">
      <c r="C95"/>
    </row>
    <row r="96" spans="1:23" x14ac:dyDescent="0.25">
      <c r="C96"/>
    </row>
    <row r="97" spans="3:3" x14ac:dyDescent="0.25">
      <c r="C97"/>
    </row>
    <row r="98" spans="3:3" x14ac:dyDescent="0.25">
      <c r="C98"/>
    </row>
    <row r="99" spans="3:3" x14ac:dyDescent="0.25">
      <c r="C99"/>
    </row>
    <row r="100" spans="3:3" x14ac:dyDescent="0.25">
      <c r="C100"/>
    </row>
    <row r="101" spans="3:3" x14ac:dyDescent="0.25">
      <c r="C101"/>
    </row>
    <row r="102" spans="3:3" x14ac:dyDescent="0.25">
      <c r="C102"/>
    </row>
    <row r="103" spans="3:3" x14ac:dyDescent="0.25">
      <c r="C103"/>
    </row>
    <row r="104" spans="3:3" x14ac:dyDescent="0.25">
      <c r="C104"/>
    </row>
    <row r="105" spans="3:3" x14ac:dyDescent="0.25">
      <c r="C105"/>
    </row>
    <row r="106" spans="3:3" x14ac:dyDescent="0.25">
      <c r="C106"/>
    </row>
    <row r="107" spans="3:3" x14ac:dyDescent="0.25">
      <c r="C107"/>
    </row>
    <row r="108" spans="3:3" x14ac:dyDescent="0.25">
      <c r="C108"/>
    </row>
    <row r="109" spans="3:3" x14ac:dyDescent="0.25">
      <c r="C109"/>
    </row>
    <row r="110" spans="3:3" x14ac:dyDescent="0.25">
      <c r="C110"/>
    </row>
    <row r="111" spans="3:3" x14ac:dyDescent="0.25">
      <c r="C111"/>
    </row>
    <row r="112" spans="3:3" x14ac:dyDescent="0.25">
      <c r="C112"/>
    </row>
    <row r="113" spans="3:3" x14ac:dyDescent="0.25">
      <c r="C113"/>
    </row>
    <row r="114" spans="3:3" x14ac:dyDescent="0.25">
      <c r="C114"/>
    </row>
    <row r="115" spans="3:3" x14ac:dyDescent="0.25">
      <c r="C115"/>
    </row>
    <row r="116" spans="3:3" x14ac:dyDescent="0.25">
      <c r="C116"/>
    </row>
    <row r="117" spans="3:3" x14ac:dyDescent="0.25">
      <c r="C117"/>
    </row>
    <row r="118" spans="3:3" x14ac:dyDescent="0.25">
      <c r="C118"/>
    </row>
    <row r="119" spans="3:3" x14ac:dyDescent="0.25">
      <c r="C119"/>
    </row>
    <row r="120" spans="3:3" x14ac:dyDescent="0.25">
      <c r="C120"/>
    </row>
    <row r="121" spans="3:3" x14ac:dyDescent="0.25">
      <c r="C121"/>
    </row>
    <row r="122" spans="3:3" x14ac:dyDescent="0.25">
      <c r="C122"/>
    </row>
    <row r="123" spans="3:3" x14ac:dyDescent="0.25">
      <c r="C123"/>
    </row>
    <row r="124" spans="3:3" x14ac:dyDescent="0.25">
      <c r="C124"/>
    </row>
    <row r="125" spans="3:3" x14ac:dyDescent="0.25">
      <c r="C125"/>
    </row>
    <row r="126" spans="3:3" x14ac:dyDescent="0.25">
      <c r="C126"/>
    </row>
    <row r="127" spans="3:3" x14ac:dyDescent="0.25">
      <c r="C127"/>
    </row>
    <row r="128" spans="3:3" x14ac:dyDescent="0.25">
      <c r="C128"/>
    </row>
    <row r="129" spans="3:3" x14ac:dyDescent="0.25">
      <c r="C129"/>
    </row>
    <row r="130" spans="3:3" x14ac:dyDescent="0.25">
      <c r="C130"/>
    </row>
    <row r="131" spans="3:3" x14ac:dyDescent="0.25">
      <c r="C131"/>
    </row>
    <row r="132" spans="3:3" x14ac:dyDescent="0.25">
      <c r="C132"/>
    </row>
    <row r="133" spans="3:3" x14ac:dyDescent="0.25">
      <c r="C133"/>
    </row>
    <row r="134" spans="3:3" x14ac:dyDescent="0.25">
      <c r="C134"/>
    </row>
    <row r="135" spans="3:3" x14ac:dyDescent="0.25">
      <c r="C135"/>
    </row>
    <row r="136" spans="3:3" x14ac:dyDescent="0.25">
      <c r="C136"/>
    </row>
    <row r="137" spans="3:3" x14ac:dyDescent="0.25">
      <c r="C137"/>
    </row>
    <row r="138" spans="3:3" x14ac:dyDescent="0.25">
      <c r="C138"/>
    </row>
    <row r="139" spans="3:3" x14ac:dyDescent="0.25">
      <c r="C139"/>
    </row>
    <row r="140" spans="3:3" x14ac:dyDescent="0.25">
      <c r="C140"/>
    </row>
    <row r="141" spans="3:3" x14ac:dyDescent="0.25">
      <c r="C141"/>
    </row>
    <row r="142" spans="3:3" x14ac:dyDescent="0.25">
      <c r="C142"/>
    </row>
    <row r="143" spans="3:3" x14ac:dyDescent="0.25">
      <c r="C143"/>
    </row>
    <row r="144" spans="3:3" x14ac:dyDescent="0.25">
      <c r="C144"/>
    </row>
    <row r="145" spans="3:3" x14ac:dyDescent="0.25">
      <c r="C145"/>
    </row>
    <row r="146" spans="3:3" x14ac:dyDescent="0.25">
      <c r="C146"/>
    </row>
    <row r="147" spans="3:3" x14ac:dyDescent="0.25">
      <c r="C147"/>
    </row>
    <row r="148" spans="3:3" x14ac:dyDescent="0.25">
      <c r="C148"/>
    </row>
    <row r="149" spans="3:3" x14ac:dyDescent="0.25">
      <c r="C149"/>
    </row>
    <row r="150" spans="3:3" x14ac:dyDescent="0.25">
      <c r="C150"/>
    </row>
    <row r="151" spans="3:3" x14ac:dyDescent="0.25">
      <c r="C151"/>
    </row>
    <row r="152" spans="3:3" x14ac:dyDescent="0.25">
      <c r="C152"/>
    </row>
    <row r="153" spans="3:3" x14ac:dyDescent="0.25">
      <c r="C153"/>
    </row>
    <row r="154" spans="3:3" x14ac:dyDescent="0.25">
      <c r="C154"/>
    </row>
    <row r="155" spans="3:3" x14ac:dyDescent="0.25">
      <c r="C155"/>
    </row>
    <row r="156" spans="3:3" x14ac:dyDescent="0.25">
      <c r="C156"/>
    </row>
    <row r="157" spans="3:3" x14ac:dyDescent="0.25">
      <c r="C157"/>
    </row>
    <row r="158" spans="3:3" x14ac:dyDescent="0.25">
      <c r="C158"/>
    </row>
    <row r="159" spans="3:3" x14ac:dyDescent="0.25">
      <c r="C159"/>
    </row>
    <row r="160" spans="3:3" x14ac:dyDescent="0.25">
      <c r="C160"/>
    </row>
    <row r="161" spans="3:3" x14ac:dyDescent="0.25">
      <c r="C161"/>
    </row>
    <row r="162" spans="3:3" x14ac:dyDescent="0.25">
      <c r="C162"/>
    </row>
    <row r="163" spans="3:3" x14ac:dyDescent="0.25">
      <c r="C163"/>
    </row>
    <row r="164" spans="3:3" x14ac:dyDescent="0.25">
      <c r="C164"/>
    </row>
    <row r="165" spans="3:3" x14ac:dyDescent="0.25">
      <c r="C165"/>
    </row>
    <row r="166" spans="3:3" x14ac:dyDescent="0.25">
      <c r="C166"/>
    </row>
    <row r="167" spans="3:3" x14ac:dyDescent="0.25">
      <c r="C167"/>
    </row>
    <row r="168" spans="3:3" x14ac:dyDescent="0.25">
      <c r="C168"/>
    </row>
    <row r="169" spans="3:3" x14ac:dyDescent="0.25">
      <c r="C169"/>
    </row>
    <row r="170" spans="3:3" x14ac:dyDescent="0.25">
      <c r="C170"/>
    </row>
    <row r="171" spans="3:3" x14ac:dyDescent="0.25">
      <c r="C171"/>
    </row>
    <row r="172" spans="3:3" x14ac:dyDescent="0.25">
      <c r="C172"/>
    </row>
    <row r="173" spans="3:3" x14ac:dyDescent="0.25">
      <c r="C173"/>
    </row>
    <row r="174" spans="3:3" x14ac:dyDescent="0.25">
      <c r="C174"/>
    </row>
    <row r="175" spans="3:3" x14ac:dyDescent="0.25">
      <c r="C175"/>
    </row>
    <row r="176" spans="3:3" x14ac:dyDescent="0.25">
      <c r="C176"/>
    </row>
    <row r="177" spans="3:3" x14ac:dyDescent="0.25">
      <c r="C177"/>
    </row>
    <row r="178" spans="3:3" x14ac:dyDescent="0.25">
      <c r="C178"/>
    </row>
    <row r="179" spans="3:3" x14ac:dyDescent="0.25">
      <c r="C179"/>
    </row>
    <row r="180" spans="3:3" x14ac:dyDescent="0.25">
      <c r="C180"/>
    </row>
    <row r="181" spans="3:3" x14ac:dyDescent="0.25">
      <c r="C181"/>
    </row>
    <row r="182" spans="3:3" x14ac:dyDescent="0.25">
      <c r="C182"/>
    </row>
    <row r="183" spans="3:3" x14ac:dyDescent="0.25">
      <c r="C183"/>
    </row>
    <row r="184" spans="3:3" x14ac:dyDescent="0.25">
      <c r="C184"/>
    </row>
    <row r="185" spans="3:3" x14ac:dyDescent="0.25">
      <c r="C185"/>
    </row>
    <row r="186" spans="3:3" x14ac:dyDescent="0.25">
      <c r="C186"/>
    </row>
    <row r="187" spans="3:3" x14ac:dyDescent="0.25">
      <c r="C187"/>
    </row>
    <row r="188" spans="3:3" x14ac:dyDescent="0.25">
      <c r="C188"/>
    </row>
    <row r="189" spans="3:3" x14ac:dyDescent="0.25">
      <c r="C189"/>
    </row>
    <row r="190" spans="3:3" x14ac:dyDescent="0.25">
      <c r="C190"/>
    </row>
    <row r="191" spans="3:3" x14ac:dyDescent="0.25">
      <c r="C191"/>
    </row>
    <row r="192" spans="3:3" x14ac:dyDescent="0.25">
      <c r="C192"/>
    </row>
    <row r="193" spans="3:3" x14ac:dyDescent="0.25">
      <c r="C193"/>
    </row>
    <row r="194" spans="3:3" x14ac:dyDescent="0.25">
      <c r="C194"/>
    </row>
    <row r="195" spans="3:3" x14ac:dyDescent="0.25">
      <c r="C195"/>
    </row>
    <row r="196" spans="3:3" x14ac:dyDescent="0.25">
      <c r="C196"/>
    </row>
    <row r="197" spans="3:3" x14ac:dyDescent="0.25">
      <c r="C197"/>
    </row>
    <row r="198" spans="3:3" x14ac:dyDescent="0.25">
      <c r="C198"/>
    </row>
    <row r="199" spans="3:3" x14ac:dyDescent="0.25">
      <c r="C199"/>
    </row>
    <row r="200" spans="3:3" x14ac:dyDescent="0.25">
      <c r="C200"/>
    </row>
    <row r="201" spans="3:3" x14ac:dyDescent="0.25">
      <c r="C201"/>
    </row>
    <row r="202" spans="3:3" x14ac:dyDescent="0.25">
      <c r="C202"/>
    </row>
    <row r="203" spans="3:3" x14ac:dyDescent="0.25">
      <c r="C203"/>
    </row>
    <row r="204" spans="3:3" x14ac:dyDescent="0.25">
      <c r="C204"/>
    </row>
    <row r="205" spans="3:3" x14ac:dyDescent="0.25">
      <c r="C205"/>
    </row>
    <row r="206" spans="3:3" x14ac:dyDescent="0.25">
      <c r="C206"/>
    </row>
    <row r="207" spans="3:3" x14ac:dyDescent="0.25">
      <c r="C207"/>
    </row>
    <row r="208" spans="3:3" x14ac:dyDescent="0.25">
      <c r="C208"/>
    </row>
    <row r="209" spans="3:3" x14ac:dyDescent="0.25">
      <c r="C209"/>
    </row>
    <row r="210" spans="3:3" x14ac:dyDescent="0.25">
      <c r="C210"/>
    </row>
    <row r="211" spans="3:3" x14ac:dyDescent="0.25">
      <c r="C211"/>
    </row>
    <row r="212" spans="3:3" x14ac:dyDescent="0.25">
      <c r="C212"/>
    </row>
    <row r="213" spans="3:3" x14ac:dyDescent="0.25">
      <c r="C213"/>
    </row>
    <row r="214" spans="3:3" x14ac:dyDescent="0.25">
      <c r="C214"/>
    </row>
    <row r="215" spans="3:3" x14ac:dyDescent="0.25">
      <c r="C215"/>
    </row>
    <row r="216" spans="3:3" x14ac:dyDescent="0.25">
      <c r="C216"/>
    </row>
    <row r="217" spans="3:3" x14ac:dyDescent="0.25">
      <c r="C217"/>
    </row>
    <row r="218" spans="3:3" x14ac:dyDescent="0.25">
      <c r="C218"/>
    </row>
    <row r="219" spans="3:3" x14ac:dyDescent="0.25">
      <c r="C219"/>
    </row>
    <row r="220" spans="3:3" x14ac:dyDescent="0.25">
      <c r="C220"/>
    </row>
    <row r="221" spans="3:3" x14ac:dyDescent="0.25">
      <c r="C221"/>
    </row>
    <row r="222" spans="3:3" x14ac:dyDescent="0.25">
      <c r="C222"/>
    </row>
    <row r="223" spans="3:3" x14ac:dyDescent="0.25">
      <c r="C223"/>
    </row>
    <row r="224" spans="3:3" x14ac:dyDescent="0.25">
      <c r="C224"/>
    </row>
    <row r="225" spans="3:3" x14ac:dyDescent="0.25">
      <c r="C225"/>
    </row>
    <row r="226" spans="3:3" x14ac:dyDescent="0.25">
      <c r="C226"/>
    </row>
    <row r="227" spans="3:3" x14ac:dyDescent="0.25">
      <c r="C227"/>
    </row>
    <row r="228" spans="3:3" x14ac:dyDescent="0.25">
      <c r="C228"/>
    </row>
    <row r="229" spans="3:3" x14ac:dyDescent="0.25">
      <c r="C229"/>
    </row>
    <row r="230" spans="3:3" x14ac:dyDescent="0.25">
      <c r="C230"/>
    </row>
    <row r="231" spans="3:3" x14ac:dyDescent="0.25">
      <c r="C231"/>
    </row>
    <row r="232" spans="3:3" x14ac:dyDescent="0.25">
      <c r="C232"/>
    </row>
    <row r="233" spans="3:3" x14ac:dyDescent="0.25">
      <c r="C233"/>
    </row>
    <row r="234" spans="3:3" x14ac:dyDescent="0.25">
      <c r="C234"/>
    </row>
    <row r="235" spans="3:3" x14ac:dyDescent="0.25">
      <c r="C235"/>
    </row>
    <row r="236" spans="3:3" x14ac:dyDescent="0.25">
      <c r="C236"/>
    </row>
    <row r="237" spans="3:3" x14ac:dyDescent="0.25">
      <c r="C237"/>
    </row>
    <row r="238" spans="3:3" x14ac:dyDescent="0.25">
      <c r="C238"/>
    </row>
    <row r="239" spans="3:3" x14ac:dyDescent="0.25">
      <c r="C239"/>
    </row>
    <row r="240" spans="3:3" x14ac:dyDescent="0.25">
      <c r="C240"/>
    </row>
    <row r="241" spans="3:3" x14ac:dyDescent="0.25">
      <c r="C241"/>
    </row>
    <row r="242" spans="3:3" x14ac:dyDescent="0.25">
      <c r="C242"/>
    </row>
    <row r="243" spans="3:3" x14ac:dyDescent="0.25">
      <c r="C243"/>
    </row>
    <row r="244" spans="3:3" x14ac:dyDescent="0.25">
      <c r="C244"/>
    </row>
    <row r="245" spans="3:3" x14ac:dyDescent="0.25">
      <c r="C245"/>
    </row>
    <row r="246" spans="3:3" x14ac:dyDescent="0.25">
      <c r="C246"/>
    </row>
    <row r="247" spans="3:3" x14ac:dyDescent="0.25">
      <c r="C247"/>
    </row>
    <row r="248" spans="3:3" x14ac:dyDescent="0.25">
      <c r="C248"/>
    </row>
    <row r="249" spans="3:3" x14ac:dyDescent="0.25">
      <c r="C249"/>
    </row>
    <row r="250" spans="3:3" x14ac:dyDescent="0.25">
      <c r="C250"/>
    </row>
    <row r="251" spans="3:3" x14ac:dyDescent="0.25">
      <c r="C251"/>
    </row>
    <row r="252" spans="3:3" x14ac:dyDescent="0.25">
      <c r="C252"/>
    </row>
    <row r="253" spans="3:3" x14ac:dyDescent="0.25">
      <c r="C253"/>
    </row>
    <row r="254" spans="3:3" x14ac:dyDescent="0.25">
      <c r="C254"/>
    </row>
    <row r="255" spans="3:3" x14ac:dyDescent="0.25">
      <c r="C255"/>
    </row>
    <row r="256" spans="3:3" x14ac:dyDescent="0.25">
      <c r="C256"/>
    </row>
    <row r="257" spans="3:3" x14ac:dyDescent="0.25">
      <c r="C257"/>
    </row>
    <row r="258" spans="3:3" x14ac:dyDescent="0.25">
      <c r="C258"/>
    </row>
    <row r="259" spans="3:3" x14ac:dyDescent="0.25">
      <c r="C259"/>
    </row>
    <row r="260" spans="3:3" x14ac:dyDescent="0.25">
      <c r="C260"/>
    </row>
    <row r="261" spans="3:3" x14ac:dyDescent="0.25">
      <c r="C261"/>
    </row>
    <row r="262" spans="3:3" x14ac:dyDescent="0.25">
      <c r="C262"/>
    </row>
    <row r="263" spans="3:3" x14ac:dyDescent="0.25">
      <c r="C263"/>
    </row>
    <row r="264" spans="3:3" x14ac:dyDescent="0.25">
      <c r="C264"/>
    </row>
    <row r="265" spans="3:3" x14ac:dyDescent="0.25">
      <c r="C265"/>
    </row>
    <row r="266" spans="3:3" x14ac:dyDescent="0.25">
      <c r="C266"/>
    </row>
    <row r="267" spans="3:3" x14ac:dyDescent="0.25">
      <c r="C267"/>
    </row>
    <row r="268" spans="3:3" x14ac:dyDescent="0.25">
      <c r="C268"/>
    </row>
    <row r="269" spans="3:3" x14ac:dyDescent="0.25">
      <c r="C269"/>
    </row>
    <row r="270" spans="3:3" x14ac:dyDescent="0.25">
      <c r="C270"/>
    </row>
    <row r="271" spans="3:3" x14ac:dyDescent="0.25">
      <c r="C271"/>
    </row>
    <row r="272" spans="3:3" x14ac:dyDescent="0.25">
      <c r="C272"/>
    </row>
    <row r="273" spans="3:3" x14ac:dyDescent="0.25">
      <c r="C273"/>
    </row>
    <row r="274" spans="3:3" x14ac:dyDescent="0.25">
      <c r="C274"/>
    </row>
    <row r="275" spans="3:3" x14ac:dyDescent="0.25">
      <c r="C275"/>
    </row>
    <row r="276" spans="3:3" x14ac:dyDescent="0.25">
      <c r="C276"/>
    </row>
    <row r="277" spans="3:3" x14ac:dyDescent="0.25">
      <c r="C277"/>
    </row>
    <row r="278" spans="3:3" x14ac:dyDescent="0.25">
      <c r="C278"/>
    </row>
    <row r="279" spans="3:3" x14ac:dyDescent="0.25">
      <c r="C279"/>
    </row>
    <row r="280" spans="3:3" x14ac:dyDescent="0.25">
      <c r="C280"/>
    </row>
    <row r="281" spans="3:3" x14ac:dyDescent="0.25">
      <c r="C281"/>
    </row>
    <row r="282" spans="3:3" x14ac:dyDescent="0.25">
      <c r="C282"/>
    </row>
    <row r="283" spans="3:3" x14ac:dyDescent="0.25">
      <c r="C283"/>
    </row>
    <row r="284" spans="3:3" x14ac:dyDescent="0.25">
      <c r="C284"/>
    </row>
    <row r="285" spans="3:3" x14ac:dyDescent="0.25">
      <c r="C285"/>
    </row>
    <row r="286" spans="3:3" x14ac:dyDescent="0.25">
      <c r="C286"/>
    </row>
    <row r="287" spans="3:3" x14ac:dyDescent="0.25">
      <c r="C287"/>
    </row>
    <row r="288" spans="3:3" x14ac:dyDescent="0.25">
      <c r="C288"/>
    </row>
    <row r="289" spans="3:3" x14ac:dyDescent="0.25">
      <c r="C289"/>
    </row>
    <row r="290" spans="3:3" x14ac:dyDescent="0.25">
      <c r="C290"/>
    </row>
    <row r="291" spans="3:3" x14ac:dyDescent="0.25">
      <c r="C291"/>
    </row>
    <row r="292" spans="3:3" x14ac:dyDescent="0.25">
      <c r="C292"/>
    </row>
    <row r="293" spans="3:3" x14ac:dyDescent="0.25">
      <c r="C293"/>
    </row>
    <row r="294" spans="3:3" x14ac:dyDescent="0.25">
      <c r="C294"/>
    </row>
    <row r="295" spans="3:3" x14ac:dyDescent="0.25">
      <c r="C295"/>
    </row>
    <row r="296" spans="3:3" x14ac:dyDescent="0.25">
      <c r="C296"/>
    </row>
    <row r="297" spans="3:3" x14ac:dyDescent="0.25">
      <c r="C297"/>
    </row>
    <row r="298" spans="3:3" x14ac:dyDescent="0.25">
      <c r="C298"/>
    </row>
    <row r="299" spans="3:3" x14ac:dyDescent="0.25">
      <c r="C299"/>
    </row>
    <row r="300" spans="3:3" x14ac:dyDescent="0.25">
      <c r="C300"/>
    </row>
    <row r="301" spans="3:3" x14ac:dyDescent="0.25">
      <c r="C301"/>
    </row>
    <row r="302" spans="3:3" x14ac:dyDescent="0.25">
      <c r="C302"/>
    </row>
    <row r="303" spans="3:3" x14ac:dyDescent="0.25">
      <c r="C303"/>
    </row>
    <row r="304" spans="3:3" x14ac:dyDescent="0.25">
      <c r="C304"/>
    </row>
    <row r="305" spans="3:3" x14ac:dyDescent="0.25">
      <c r="C305"/>
    </row>
    <row r="306" spans="3:3" x14ac:dyDescent="0.25">
      <c r="C306"/>
    </row>
    <row r="307" spans="3:3" x14ac:dyDescent="0.25">
      <c r="C307"/>
    </row>
    <row r="308" spans="3:3" x14ac:dyDescent="0.25">
      <c r="C308"/>
    </row>
    <row r="309" spans="3:3" x14ac:dyDescent="0.25">
      <c r="C309"/>
    </row>
    <row r="310" spans="3:3" x14ac:dyDescent="0.25">
      <c r="C310"/>
    </row>
    <row r="311" spans="3:3" x14ac:dyDescent="0.25">
      <c r="C311"/>
    </row>
    <row r="312" spans="3:3" x14ac:dyDescent="0.25">
      <c r="C312"/>
    </row>
    <row r="313" spans="3:3" x14ac:dyDescent="0.25">
      <c r="C313"/>
    </row>
    <row r="314" spans="3:3" x14ac:dyDescent="0.25">
      <c r="C314"/>
    </row>
    <row r="315" spans="3:3" x14ac:dyDescent="0.25">
      <c r="C315"/>
    </row>
    <row r="316" spans="3:3" x14ac:dyDescent="0.25">
      <c r="C316"/>
    </row>
    <row r="317" spans="3:3" x14ac:dyDescent="0.25">
      <c r="C317"/>
    </row>
    <row r="318" spans="3:3" x14ac:dyDescent="0.25">
      <c r="C318"/>
    </row>
    <row r="319" spans="3:3" x14ac:dyDescent="0.25">
      <c r="C319"/>
    </row>
    <row r="320" spans="3:3" x14ac:dyDescent="0.25">
      <c r="C320"/>
    </row>
    <row r="321" spans="3:3" x14ac:dyDescent="0.25">
      <c r="C321"/>
    </row>
    <row r="322" spans="3:3" x14ac:dyDescent="0.25">
      <c r="C322"/>
    </row>
    <row r="323" spans="3:3" x14ac:dyDescent="0.25">
      <c r="C323"/>
    </row>
    <row r="324" spans="3:3" x14ac:dyDescent="0.25">
      <c r="C324"/>
    </row>
    <row r="325" spans="3:3" x14ac:dyDescent="0.25">
      <c r="C325"/>
    </row>
    <row r="326" spans="3:3" x14ac:dyDescent="0.25">
      <c r="C326"/>
    </row>
    <row r="327" spans="3:3" x14ac:dyDescent="0.25">
      <c r="C327"/>
    </row>
    <row r="328" spans="3:3" x14ac:dyDescent="0.25">
      <c r="C328"/>
    </row>
    <row r="329" spans="3:3" x14ac:dyDescent="0.25">
      <c r="C329"/>
    </row>
    <row r="330" spans="3:3" x14ac:dyDescent="0.25">
      <c r="C330"/>
    </row>
    <row r="331" spans="3:3" x14ac:dyDescent="0.25">
      <c r="C331"/>
    </row>
    <row r="332" spans="3:3" x14ac:dyDescent="0.25">
      <c r="C332"/>
    </row>
    <row r="333" spans="3:3" x14ac:dyDescent="0.25">
      <c r="C333"/>
    </row>
    <row r="334" spans="3:3" x14ac:dyDescent="0.25">
      <c r="C334"/>
    </row>
    <row r="335" spans="3:3" x14ac:dyDescent="0.25">
      <c r="C335"/>
    </row>
    <row r="336" spans="3:3" x14ac:dyDescent="0.25">
      <c r="C336"/>
    </row>
    <row r="337" spans="3:3" x14ac:dyDescent="0.25">
      <c r="C337"/>
    </row>
    <row r="338" spans="3:3" x14ac:dyDescent="0.25">
      <c r="C338"/>
    </row>
    <row r="339" spans="3:3" x14ac:dyDescent="0.25">
      <c r="C339"/>
    </row>
    <row r="340" spans="3:3" x14ac:dyDescent="0.25">
      <c r="C340"/>
    </row>
    <row r="341" spans="3:3" x14ac:dyDescent="0.25">
      <c r="C341"/>
    </row>
    <row r="342" spans="3:3" x14ac:dyDescent="0.25">
      <c r="C342"/>
    </row>
    <row r="343" spans="3:3" x14ac:dyDescent="0.25">
      <c r="C343"/>
    </row>
    <row r="344" spans="3:3" x14ac:dyDescent="0.25">
      <c r="C344"/>
    </row>
    <row r="345" spans="3:3" x14ac:dyDescent="0.25">
      <c r="C345"/>
    </row>
    <row r="346" spans="3:3" x14ac:dyDescent="0.25">
      <c r="C346"/>
    </row>
    <row r="347" spans="3:3" x14ac:dyDescent="0.25">
      <c r="C347"/>
    </row>
    <row r="348" spans="3:3" x14ac:dyDescent="0.25">
      <c r="C348"/>
    </row>
    <row r="349" spans="3:3" x14ac:dyDescent="0.25">
      <c r="C349"/>
    </row>
    <row r="350" spans="3:3" x14ac:dyDescent="0.25">
      <c r="C350"/>
    </row>
    <row r="351" spans="3:3" x14ac:dyDescent="0.25">
      <c r="C351"/>
    </row>
    <row r="352" spans="3:3" x14ac:dyDescent="0.25">
      <c r="C352"/>
    </row>
    <row r="353" spans="3:3" x14ac:dyDescent="0.25">
      <c r="C353"/>
    </row>
    <row r="354" spans="3:3" x14ac:dyDescent="0.25">
      <c r="C354"/>
    </row>
    <row r="355" spans="3:3" x14ac:dyDescent="0.25">
      <c r="C355"/>
    </row>
    <row r="356" spans="3:3" x14ac:dyDescent="0.25">
      <c r="C356"/>
    </row>
    <row r="357" spans="3:3" x14ac:dyDescent="0.25">
      <c r="C357"/>
    </row>
    <row r="358" spans="3:3" x14ac:dyDescent="0.25">
      <c r="C358"/>
    </row>
    <row r="359" spans="3:3" x14ac:dyDescent="0.25">
      <c r="C359"/>
    </row>
    <row r="360" spans="3:3" x14ac:dyDescent="0.25">
      <c r="C360"/>
    </row>
    <row r="361" spans="3:3" x14ac:dyDescent="0.25">
      <c r="C361"/>
    </row>
    <row r="362" spans="3:3" x14ac:dyDescent="0.25">
      <c r="C362"/>
    </row>
    <row r="363" spans="3:3" x14ac:dyDescent="0.25">
      <c r="C363"/>
    </row>
    <row r="364" spans="3:3" x14ac:dyDescent="0.25">
      <c r="C364"/>
    </row>
    <row r="365" spans="3:3" x14ac:dyDescent="0.25">
      <c r="C365"/>
    </row>
    <row r="366" spans="3:3" x14ac:dyDescent="0.25">
      <c r="C366"/>
    </row>
    <row r="367" spans="3:3" x14ac:dyDescent="0.25">
      <c r="C367"/>
    </row>
    <row r="368" spans="3:3" x14ac:dyDescent="0.25">
      <c r="C368"/>
    </row>
    <row r="369" spans="3:3" x14ac:dyDescent="0.25">
      <c r="C369"/>
    </row>
    <row r="370" spans="3:3" x14ac:dyDescent="0.25">
      <c r="C370"/>
    </row>
    <row r="371" spans="3:3" x14ac:dyDescent="0.25">
      <c r="C371"/>
    </row>
    <row r="372" spans="3:3" x14ac:dyDescent="0.25">
      <c r="C372"/>
    </row>
    <row r="373" spans="3:3" x14ac:dyDescent="0.25">
      <c r="C373"/>
    </row>
    <row r="374" spans="3:3" x14ac:dyDescent="0.25">
      <c r="C374"/>
    </row>
    <row r="375" spans="3:3" x14ac:dyDescent="0.25">
      <c r="C375"/>
    </row>
    <row r="376" spans="3:3" x14ac:dyDescent="0.25">
      <c r="C376"/>
    </row>
    <row r="377" spans="3:3" x14ac:dyDescent="0.25">
      <c r="C377"/>
    </row>
    <row r="378" spans="3:3" x14ac:dyDescent="0.25">
      <c r="C378"/>
    </row>
    <row r="379" spans="3:3" x14ac:dyDescent="0.25">
      <c r="C379"/>
    </row>
    <row r="380" spans="3:3" x14ac:dyDescent="0.25">
      <c r="C380"/>
    </row>
    <row r="381" spans="3:3" x14ac:dyDescent="0.25">
      <c r="C381"/>
    </row>
    <row r="382" spans="3:3" x14ac:dyDescent="0.25">
      <c r="C382"/>
    </row>
    <row r="383" spans="3:3" x14ac:dyDescent="0.25">
      <c r="C383"/>
    </row>
    <row r="384" spans="3:3" x14ac:dyDescent="0.25">
      <c r="C384"/>
    </row>
    <row r="385" spans="3:3" x14ac:dyDescent="0.25">
      <c r="C385"/>
    </row>
    <row r="386" spans="3:3" x14ac:dyDescent="0.25">
      <c r="C386"/>
    </row>
    <row r="387" spans="3:3" x14ac:dyDescent="0.25">
      <c r="C387"/>
    </row>
    <row r="388" spans="3:3" x14ac:dyDescent="0.25">
      <c r="C388"/>
    </row>
    <row r="389" spans="3:3" x14ac:dyDescent="0.25">
      <c r="C389"/>
    </row>
    <row r="390" spans="3:3" x14ac:dyDescent="0.25">
      <c r="C390"/>
    </row>
    <row r="391" spans="3:3" x14ac:dyDescent="0.25">
      <c r="C391"/>
    </row>
    <row r="392" spans="3:3" x14ac:dyDescent="0.25">
      <c r="C392"/>
    </row>
    <row r="393" spans="3:3" x14ac:dyDescent="0.25">
      <c r="C393"/>
    </row>
    <row r="394" spans="3:3" x14ac:dyDescent="0.25">
      <c r="C394"/>
    </row>
    <row r="395" spans="3:3" x14ac:dyDescent="0.25">
      <c r="C395"/>
    </row>
    <row r="396" spans="3:3" x14ac:dyDescent="0.25">
      <c r="C396"/>
    </row>
    <row r="397" spans="3:3" x14ac:dyDescent="0.25">
      <c r="C397"/>
    </row>
    <row r="398" spans="3:3" x14ac:dyDescent="0.25">
      <c r="C398"/>
    </row>
    <row r="399" spans="3:3" x14ac:dyDescent="0.25">
      <c r="C399"/>
    </row>
    <row r="400" spans="3:3" x14ac:dyDescent="0.25">
      <c r="C400"/>
    </row>
    <row r="401" spans="3:3" x14ac:dyDescent="0.25">
      <c r="C401"/>
    </row>
    <row r="402" spans="3:3" x14ac:dyDescent="0.25">
      <c r="C402"/>
    </row>
    <row r="403" spans="3:3" x14ac:dyDescent="0.25">
      <c r="C403"/>
    </row>
    <row r="404" spans="3:3" x14ac:dyDescent="0.25">
      <c r="C404"/>
    </row>
    <row r="405" spans="3:3" x14ac:dyDescent="0.25">
      <c r="C405"/>
    </row>
    <row r="406" spans="3:3" x14ac:dyDescent="0.25">
      <c r="C406"/>
    </row>
    <row r="407" spans="3:3" x14ac:dyDescent="0.25">
      <c r="C407"/>
    </row>
    <row r="408" spans="3:3" x14ac:dyDescent="0.25">
      <c r="C408"/>
    </row>
    <row r="409" spans="3:3" x14ac:dyDescent="0.25">
      <c r="C409"/>
    </row>
    <row r="410" spans="3:3" x14ac:dyDescent="0.25">
      <c r="C410"/>
    </row>
    <row r="411" spans="3:3" x14ac:dyDescent="0.25">
      <c r="C411"/>
    </row>
    <row r="412" spans="3:3" x14ac:dyDescent="0.25">
      <c r="C412"/>
    </row>
    <row r="413" spans="3:3" x14ac:dyDescent="0.25">
      <c r="C413"/>
    </row>
    <row r="414" spans="3:3" x14ac:dyDescent="0.25">
      <c r="C414"/>
    </row>
    <row r="415" spans="3:3" x14ac:dyDescent="0.25">
      <c r="C415"/>
    </row>
    <row r="416" spans="3:3" x14ac:dyDescent="0.25">
      <c r="C416"/>
    </row>
    <row r="417" spans="3:3" x14ac:dyDescent="0.25">
      <c r="C417"/>
    </row>
    <row r="418" spans="3:3" x14ac:dyDescent="0.25">
      <c r="C418"/>
    </row>
    <row r="419" spans="3:3" x14ac:dyDescent="0.25">
      <c r="C419"/>
    </row>
    <row r="420" spans="3:3" x14ac:dyDescent="0.25">
      <c r="C420"/>
    </row>
    <row r="421" spans="3:3" x14ac:dyDescent="0.25">
      <c r="C421"/>
    </row>
    <row r="422" spans="3:3" x14ac:dyDescent="0.25">
      <c r="C422"/>
    </row>
    <row r="423" spans="3:3" x14ac:dyDescent="0.25">
      <c r="C423"/>
    </row>
    <row r="424" spans="3:3" x14ac:dyDescent="0.25">
      <c r="C424"/>
    </row>
    <row r="425" spans="3:3" x14ac:dyDescent="0.25">
      <c r="C425"/>
    </row>
    <row r="426" spans="3:3" x14ac:dyDescent="0.25">
      <c r="C426"/>
    </row>
    <row r="427" spans="3:3" x14ac:dyDescent="0.25">
      <c r="C427"/>
    </row>
    <row r="428" spans="3:3" x14ac:dyDescent="0.25">
      <c r="C428"/>
    </row>
    <row r="429" spans="3:3" x14ac:dyDescent="0.25">
      <c r="C429"/>
    </row>
    <row r="430" spans="3:3" x14ac:dyDescent="0.25">
      <c r="C430"/>
    </row>
    <row r="431" spans="3:3" x14ac:dyDescent="0.25">
      <c r="C431"/>
    </row>
    <row r="432" spans="3:3" x14ac:dyDescent="0.25">
      <c r="C432"/>
    </row>
    <row r="433" spans="3:3" x14ac:dyDescent="0.25">
      <c r="C433"/>
    </row>
    <row r="434" spans="3:3" x14ac:dyDescent="0.25">
      <c r="C434"/>
    </row>
    <row r="435" spans="3:3" x14ac:dyDescent="0.25">
      <c r="C435"/>
    </row>
    <row r="436" spans="3:3" x14ac:dyDescent="0.25">
      <c r="C436"/>
    </row>
    <row r="437" spans="3:3" x14ac:dyDescent="0.25">
      <c r="C437"/>
    </row>
    <row r="438" spans="3:3" x14ac:dyDescent="0.25">
      <c r="C438"/>
    </row>
    <row r="439" spans="3:3" x14ac:dyDescent="0.25">
      <c r="C439"/>
    </row>
    <row r="440" spans="3:3" x14ac:dyDescent="0.25">
      <c r="C440"/>
    </row>
    <row r="441" spans="3:3" x14ac:dyDescent="0.25">
      <c r="C441"/>
    </row>
    <row r="442" spans="3:3" x14ac:dyDescent="0.25">
      <c r="C442"/>
    </row>
    <row r="443" spans="3:3" x14ac:dyDescent="0.25">
      <c r="C443"/>
    </row>
    <row r="444" spans="3:3" x14ac:dyDescent="0.25">
      <c r="C444"/>
    </row>
    <row r="445" spans="3:3" x14ac:dyDescent="0.25">
      <c r="C445"/>
    </row>
    <row r="446" spans="3:3" x14ac:dyDescent="0.25">
      <c r="C446"/>
    </row>
    <row r="447" spans="3:3" x14ac:dyDescent="0.25">
      <c r="C447"/>
    </row>
    <row r="448" spans="3:3" x14ac:dyDescent="0.25">
      <c r="C448"/>
    </row>
    <row r="449" spans="3:3" x14ac:dyDescent="0.25">
      <c r="C449"/>
    </row>
    <row r="450" spans="3:3" x14ac:dyDescent="0.25">
      <c r="C450"/>
    </row>
    <row r="451" spans="3:3" x14ac:dyDescent="0.25">
      <c r="C451"/>
    </row>
    <row r="452" spans="3:3" x14ac:dyDescent="0.25">
      <c r="C452"/>
    </row>
    <row r="453" spans="3:3" x14ac:dyDescent="0.25">
      <c r="C453"/>
    </row>
    <row r="454" spans="3:3" x14ac:dyDescent="0.25">
      <c r="C454"/>
    </row>
    <row r="455" spans="3:3" x14ac:dyDescent="0.25">
      <c r="C455"/>
    </row>
    <row r="456" spans="3:3" x14ac:dyDescent="0.25">
      <c r="C456"/>
    </row>
    <row r="457" spans="3:3" x14ac:dyDescent="0.25">
      <c r="C457"/>
    </row>
    <row r="458" spans="3:3" x14ac:dyDescent="0.25">
      <c r="C458"/>
    </row>
    <row r="459" spans="3:3" x14ac:dyDescent="0.25">
      <c r="C459"/>
    </row>
    <row r="460" spans="3:3" x14ac:dyDescent="0.25">
      <c r="C460"/>
    </row>
    <row r="461" spans="3:3" x14ac:dyDescent="0.25">
      <c r="C461"/>
    </row>
    <row r="462" spans="3:3" x14ac:dyDescent="0.25">
      <c r="C462"/>
    </row>
    <row r="463" spans="3:3" x14ac:dyDescent="0.25">
      <c r="C463"/>
    </row>
    <row r="464" spans="3:3" x14ac:dyDescent="0.25">
      <c r="C464"/>
    </row>
    <row r="465" spans="3:3" x14ac:dyDescent="0.25">
      <c r="C465"/>
    </row>
    <row r="466" spans="3:3" x14ac:dyDescent="0.25">
      <c r="C466"/>
    </row>
    <row r="467" spans="3:3" x14ac:dyDescent="0.25">
      <c r="C467"/>
    </row>
    <row r="468" spans="3:3" x14ac:dyDescent="0.25">
      <c r="C468"/>
    </row>
    <row r="469" spans="3:3" x14ac:dyDescent="0.25">
      <c r="C469"/>
    </row>
    <row r="470" spans="3:3" x14ac:dyDescent="0.25">
      <c r="C470"/>
    </row>
    <row r="471" spans="3:3" x14ac:dyDescent="0.25">
      <c r="C471"/>
    </row>
    <row r="472" spans="3:3" x14ac:dyDescent="0.25">
      <c r="C472"/>
    </row>
    <row r="473" spans="3:3" x14ac:dyDescent="0.25">
      <c r="C473"/>
    </row>
    <row r="474" spans="3:3" x14ac:dyDescent="0.25">
      <c r="C474"/>
    </row>
    <row r="475" spans="3:3" x14ac:dyDescent="0.25">
      <c r="C475"/>
    </row>
    <row r="476" spans="3:3" x14ac:dyDescent="0.25">
      <c r="C476"/>
    </row>
    <row r="477" spans="3:3" x14ac:dyDescent="0.25">
      <c r="C477"/>
    </row>
    <row r="478" spans="3:3" x14ac:dyDescent="0.25">
      <c r="C478"/>
    </row>
    <row r="479" spans="3:3" x14ac:dyDescent="0.25">
      <c r="C479"/>
    </row>
    <row r="480" spans="3:3" x14ac:dyDescent="0.25">
      <c r="C480"/>
    </row>
    <row r="481" spans="3:3" x14ac:dyDescent="0.25">
      <c r="C481"/>
    </row>
    <row r="482" spans="3:3" x14ac:dyDescent="0.25">
      <c r="C482"/>
    </row>
    <row r="483" spans="3:3" x14ac:dyDescent="0.25">
      <c r="C483"/>
    </row>
    <row r="484" spans="3:3" x14ac:dyDescent="0.25">
      <c r="C484"/>
    </row>
    <row r="485" spans="3:3" x14ac:dyDescent="0.25">
      <c r="C485"/>
    </row>
    <row r="486" spans="3:3" x14ac:dyDescent="0.25">
      <c r="C486"/>
    </row>
    <row r="487" spans="3:3" x14ac:dyDescent="0.25">
      <c r="C487"/>
    </row>
    <row r="488" spans="3:3" x14ac:dyDescent="0.25">
      <c r="C488"/>
    </row>
    <row r="489" spans="3:3" x14ac:dyDescent="0.25">
      <c r="C489"/>
    </row>
    <row r="490" spans="3:3" x14ac:dyDescent="0.25">
      <c r="C490"/>
    </row>
    <row r="491" spans="3:3" x14ac:dyDescent="0.25">
      <c r="C491"/>
    </row>
    <row r="492" spans="3:3" x14ac:dyDescent="0.25">
      <c r="C492"/>
    </row>
    <row r="493" spans="3:3" x14ac:dyDescent="0.25">
      <c r="C493"/>
    </row>
    <row r="494" spans="3:3" x14ac:dyDescent="0.25">
      <c r="C494"/>
    </row>
    <row r="495" spans="3:3" x14ac:dyDescent="0.25">
      <c r="C495"/>
    </row>
    <row r="496" spans="3:3" x14ac:dyDescent="0.25">
      <c r="C496"/>
    </row>
    <row r="497" spans="3:3" x14ac:dyDescent="0.25">
      <c r="C497"/>
    </row>
    <row r="498" spans="3:3" x14ac:dyDescent="0.25">
      <c r="C498"/>
    </row>
    <row r="499" spans="3:3" x14ac:dyDescent="0.25">
      <c r="C499"/>
    </row>
    <row r="500" spans="3:3" x14ac:dyDescent="0.25">
      <c r="C500"/>
    </row>
    <row r="501" spans="3:3" x14ac:dyDescent="0.25">
      <c r="C501"/>
    </row>
    <row r="502" spans="3:3" x14ac:dyDescent="0.25">
      <c r="C502"/>
    </row>
    <row r="503" spans="3:3" x14ac:dyDescent="0.25">
      <c r="C503"/>
    </row>
    <row r="504" spans="3:3" x14ac:dyDescent="0.25">
      <c r="C504"/>
    </row>
    <row r="505" spans="3:3" x14ac:dyDescent="0.25">
      <c r="C505"/>
    </row>
    <row r="506" spans="3:3" x14ac:dyDescent="0.25">
      <c r="C506"/>
    </row>
    <row r="507" spans="3:3" x14ac:dyDescent="0.25">
      <c r="C507"/>
    </row>
    <row r="508" spans="3:3" x14ac:dyDescent="0.25">
      <c r="C508"/>
    </row>
    <row r="509" spans="3:3" x14ac:dyDescent="0.25">
      <c r="C509"/>
    </row>
    <row r="510" spans="3:3" x14ac:dyDescent="0.25">
      <c r="C510"/>
    </row>
    <row r="511" spans="3:3" x14ac:dyDescent="0.25">
      <c r="C511"/>
    </row>
    <row r="512" spans="3:3" x14ac:dyDescent="0.25">
      <c r="C512"/>
    </row>
    <row r="513" spans="3:3" x14ac:dyDescent="0.25">
      <c r="C513"/>
    </row>
    <row r="514" spans="3:3" x14ac:dyDescent="0.25">
      <c r="C514"/>
    </row>
    <row r="515" spans="3:3" x14ac:dyDescent="0.25">
      <c r="C515"/>
    </row>
    <row r="516" spans="3:3" x14ac:dyDescent="0.25">
      <c r="C516"/>
    </row>
    <row r="517" spans="3:3" x14ac:dyDescent="0.25">
      <c r="C517"/>
    </row>
    <row r="518" spans="3:3" x14ac:dyDescent="0.25">
      <c r="C518"/>
    </row>
    <row r="519" spans="3:3" x14ac:dyDescent="0.25">
      <c r="C519"/>
    </row>
    <row r="520" spans="3:3" x14ac:dyDescent="0.25">
      <c r="C520"/>
    </row>
    <row r="521" spans="3:3" x14ac:dyDescent="0.25">
      <c r="C521"/>
    </row>
    <row r="522" spans="3:3" x14ac:dyDescent="0.25">
      <c r="C522"/>
    </row>
    <row r="523" spans="3:3" x14ac:dyDescent="0.25">
      <c r="C523"/>
    </row>
    <row r="524" spans="3:3" x14ac:dyDescent="0.25">
      <c r="C524"/>
    </row>
    <row r="525" spans="3:3" x14ac:dyDescent="0.25">
      <c r="C525"/>
    </row>
    <row r="526" spans="3:3" x14ac:dyDescent="0.25">
      <c r="C526"/>
    </row>
    <row r="527" spans="3:3" x14ac:dyDescent="0.25">
      <c r="C527"/>
    </row>
    <row r="528" spans="3:3" x14ac:dyDescent="0.25">
      <c r="C528"/>
    </row>
    <row r="529" spans="3:3" x14ac:dyDescent="0.25">
      <c r="C529"/>
    </row>
    <row r="530" spans="3:3" x14ac:dyDescent="0.25">
      <c r="C530"/>
    </row>
    <row r="531" spans="3:3" x14ac:dyDescent="0.25">
      <c r="C531"/>
    </row>
    <row r="532" spans="3:3" x14ac:dyDescent="0.25">
      <c r="C532"/>
    </row>
    <row r="533" spans="3:3" x14ac:dyDescent="0.25">
      <c r="C533"/>
    </row>
    <row r="534" spans="3:3" x14ac:dyDescent="0.25">
      <c r="C534"/>
    </row>
    <row r="535" spans="3:3" x14ac:dyDescent="0.25">
      <c r="C535"/>
    </row>
    <row r="536" spans="3:3" x14ac:dyDescent="0.25">
      <c r="C536"/>
    </row>
    <row r="537" spans="3:3" x14ac:dyDescent="0.25">
      <c r="C537"/>
    </row>
    <row r="538" spans="3:3" x14ac:dyDescent="0.25">
      <c r="C538"/>
    </row>
    <row r="539" spans="3:3" x14ac:dyDescent="0.25">
      <c r="C539"/>
    </row>
    <row r="540" spans="3:3" x14ac:dyDescent="0.25">
      <c r="C540"/>
    </row>
  </sheetData>
  <autoFilter ref="A6:W91"/>
  <mergeCells count="26">
    <mergeCell ref="T6:T7"/>
    <mergeCell ref="U6:U7"/>
    <mergeCell ref="V6:V7"/>
    <mergeCell ref="S6:S7"/>
    <mergeCell ref="A1:C4"/>
    <mergeCell ref="D1:V1"/>
    <mergeCell ref="D2:V3"/>
    <mergeCell ref="D4:E4"/>
    <mergeCell ref="F4:J4"/>
    <mergeCell ref="K4:L4"/>
    <mergeCell ref="M4:V4"/>
    <mergeCell ref="F6:F7"/>
    <mergeCell ref="L6:L7"/>
    <mergeCell ref="M6:M7"/>
    <mergeCell ref="N6:N7"/>
    <mergeCell ref="A6:A7"/>
    <mergeCell ref="G6:G7"/>
    <mergeCell ref="B6:B7"/>
    <mergeCell ref="C6:C7"/>
    <mergeCell ref="D6:D7"/>
    <mergeCell ref="E6:E7"/>
    <mergeCell ref="P6:P7"/>
    <mergeCell ref="H6:H7"/>
    <mergeCell ref="I6:I7"/>
    <mergeCell ref="J6:J7"/>
    <mergeCell ref="K6:K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" sqref="D2"/>
    </sheetView>
  </sheetViews>
  <sheetFormatPr baseColWidth="10" defaultRowHeight="15" x14ac:dyDescent="0.25"/>
  <cols>
    <col min="1" max="1" width="17.5703125" bestFit="1" customWidth="1"/>
    <col min="2" max="2" width="20.7109375" bestFit="1" customWidth="1"/>
    <col min="3" max="3" width="21.85546875" bestFit="1" customWidth="1"/>
    <col min="4" max="4" width="23.42578125" bestFit="1" customWidth="1"/>
  </cols>
  <sheetData>
    <row r="1" spans="1:4" x14ac:dyDescent="0.25">
      <c r="A1" s="2" t="s">
        <v>23</v>
      </c>
      <c r="B1" t="s">
        <v>27</v>
      </c>
      <c r="C1" t="s">
        <v>26</v>
      </c>
      <c r="D1" t="s">
        <v>58</v>
      </c>
    </row>
    <row r="2" spans="1:4" x14ac:dyDescent="0.25">
      <c r="A2" s="1" t="s">
        <v>44</v>
      </c>
      <c r="B2" s="90">
        <v>21</v>
      </c>
      <c r="C2" s="3">
        <v>16.212499999999999</v>
      </c>
      <c r="D2" s="90">
        <v>7105637.8600000013</v>
      </c>
    </row>
    <row r="3" spans="1:4" x14ac:dyDescent="0.25">
      <c r="A3" s="1" t="s">
        <v>46</v>
      </c>
      <c r="B3" s="90">
        <v>21</v>
      </c>
      <c r="C3" s="3">
        <v>15.749999999999995</v>
      </c>
      <c r="D3" s="90">
        <v>7130415.1900000032</v>
      </c>
    </row>
    <row r="4" spans="1:4" x14ac:dyDescent="0.25">
      <c r="A4" s="1" t="s">
        <v>42</v>
      </c>
      <c r="B4" s="90">
        <v>21</v>
      </c>
      <c r="C4" s="3">
        <v>14.91666666666667</v>
      </c>
      <c r="D4" s="90">
        <v>7105637.8600000013</v>
      </c>
    </row>
    <row r="5" spans="1:4" x14ac:dyDescent="0.25">
      <c r="A5" s="1" t="s">
        <v>24</v>
      </c>
      <c r="B5" s="90"/>
      <c r="C5" s="3"/>
      <c r="D5" s="90">
        <v>240177.39</v>
      </c>
    </row>
    <row r="6" spans="1:4" x14ac:dyDescent="0.25">
      <c r="A6" s="1" t="s">
        <v>105</v>
      </c>
      <c r="B6" s="90">
        <v>21</v>
      </c>
      <c r="C6" s="3">
        <v>15.500000000000002</v>
      </c>
      <c r="D6" s="90">
        <v>7105637.8600000013</v>
      </c>
    </row>
    <row r="7" spans="1:4" x14ac:dyDescent="0.25">
      <c r="A7" s="1" t="s">
        <v>25</v>
      </c>
      <c r="B7" s="90">
        <v>84</v>
      </c>
      <c r="C7" s="3">
        <v>62.37916666666672</v>
      </c>
      <c r="D7" s="90">
        <v>28687506.160000041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LIQ PROVEE </vt:lpstr>
      <vt:lpstr>CONSOLIDADO MES </vt:lpstr>
      <vt:lpstr>U. DISTRITAL </vt:lpstr>
      <vt:lpstr>Hoja5</vt:lpstr>
      <vt:lpstr>'CONSOLIDADO MES 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DAYANA CHAVEZ</dc:creator>
  <cp:keywords/>
  <dc:description/>
  <cp:lastModifiedBy>EQUIPO DELL</cp:lastModifiedBy>
  <cp:revision/>
  <cp:lastPrinted>2023-12-07T20:49:10Z</cp:lastPrinted>
  <dcterms:created xsi:type="dcterms:W3CDTF">2023-05-23T17:04:56Z</dcterms:created>
  <dcterms:modified xsi:type="dcterms:W3CDTF">2024-06-07T00:26:56Z</dcterms:modified>
  <cp:category/>
  <cp:contentStatus/>
</cp:coreProperties>
</file>